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80"/>
  </bookViews>
  <sheets>
    <sheet name="附件 整合明细表" sheetId="6" r:id="rId1"/>
    <sheet name="附表1-1 农业生产发展项目表 " sheetId="8" r:id="rId2"/>
    <sheet name="附表1-2 农村基础设施建设项目表 " sheetId="9" r:id="rId3"/>
    <sheet name="附表1-3(生活条件改善) " sheetId="10" r:id="rId4"/>
    <sheet name="附表1-4(其他项目)" sheetId="7" r:id="rId5"/>
  </sheets>
  <definedNames>
    <definedName name="_xlnm._FilterDatabase" localSheetId="0" hidden="1">'附件 整合明细表'!$A$6:$P$31</definedName>
    <definedName name="_xlnm._FilterDatabase" localSheetId="1" hidden="1">'附表1-1 农业生产发展项目表 '!$A$4:$P$150</definedName>
    <definedName name="_xlnm._FilterDatabase" localSheetId="2" hidden="1">'附表1-2 农村基础设施建设项目表 '!$A$4:$K$111</definedName>
    <definedName name="_xlnm._FilterDatabase" localSheetId="3" hidden="1">'附表1-3(生活条件改善) '!$3:$45</definedName>
    <definedName name="_xlnm._FilterDatabase" localSheetId="4" hidden="1">'附表1-4(其他项目)'!$A$4:$L$107</definedName>
    <definedName name="_xlnm.Print_Titles" localSheetId="0">'附件 整合明细表'!$4:$7</definedName>
    <definedName name="_xlnm.Print_Titles" localSheetId="4">'附表1-4(其他项目)'!$3:$4</definedName>
    <definedName name="_xlnm.Print_Titles" localSheetId="1">'附表1-1 农业生产发展项目表 '!$3:$4</definedName>
    <definedName name="_xlnm.Print_Area" localSheetId="1">'附表1-1 农业生产发展项目表 '!$A$1:$K$148</definedName>
    <definedName name="_xlnm.Print_Titles" localSheetId="2">'附表1-2 农村基础设施建设项目表 '!$3:$4</definedName>
    <definedName name="_xlnm.Print_Titles" localSheetId="3">'附表1-3(生活条件改善) '!$3:$3</definedName>
  </definedNames>
  <calcPr calcId="144525"/>
</workbook>
</file>

<file path=xl/sharedStrings.xml><?xml version="1.0" encoding="utf-8"?>
<sst xmlns="http://schemas.openxmlformats.org/spreadsheetml/2006/main" count="3346" uniqueCount="1326">
  <si>
    <t>附件</t>
  </si>
  <si>
    <t>环江毛南族自治县2023年度统筹整合使用财政涉农资金明细表</t>
  </si>
  <si>
    <t>单位：万元</t>
  </si>
  <si>
    <t>资金投向</t>
  </si>
  <si>
    <t>项目名称</t>
  </si>
  <si>
    <t>项目责任单位</t>
  </si>
  <si>
    <t>建设地点</t>
  </si>
  <si>
    <t>时间进度计划</t>
  </si>
  <si>
    <t>建设任务及建设内容</t>
  </si>
  <si>
    <t>补助标准
（新增）</t>
  </si>
  <si>
    <t>项目绩效目标</t>
  </si>
  <si>
    <t>合计</t>
  </si>
  <si>
    <t>统筹资金来源</t>
  </si>
  <si>
    <t>备注</t>
  </si>
  <si>
    <t>统筹资金渠道</t>
  </si>
  <si>
    <t>金额</t>
  </si>
  <si>
    <t>小计</t>
  </si>
  <si>
    <t>中央</t>
  </si>
  <si>
    <t>自治区</t>
  </si>
  <si>
    <t>市</t>
  </si>
  <si>
    <t>县</t>
  </si>
  <si>
    <t>一、农业生产发展</t>
  </si>
  <si>
    <t>产业以奖代补项目</t>
  </si>
  <si>
    <t>各乡（镇、街道）人民政府（办事处），自治县农业农村局</t>
  </si>
  <si>
    <t>各乡（镇、街道）(详见附件)</t>
  </si>
  <si>
    <t>2023.1-2023.12</t>
  </si>
  <si>
    <t>支持全县脱贫户、监测户自主发展或实质性参与特色优势产业到户奖补。</t>
  </si>
  <si>
    <t>按照自治县产业奖补有关文件规定的产业项目分类奖补标准执行。</t>
  </si>
  <si>
    <t>支持脱贫户、监测户种养产业先建后补、以奖代补，确保稳产增收，受益脱贫户、监测户9730户38920人，年人均增收100元。</t>
  </si>
  <si>
    <t>财政衔接推进乡村振兴补助资金</t>
  </si>
  <si>
    <t>农村综合改革转移支付资金</t>
  </si>
  <si>
    <t>林业改革发展资金</t>
  </si>
  <si>
    <t>产业基地发展项目</t>
  </si>
  <si>
    <t>自治县水利局、农业农村局、民族宗教事务局、乡村振兴局,生态移民发展中心，城开集团，各乡（镇、街道）人民政府（办事处）。</t>
  </si>
  <si>
    <t>建设加工类项目、国储林收储项目、五香交易市场、五香保种项目、农文旅项目、菜篮子工程项目、特色产业项目、水产养殖业项目、种养植业项目、农田水利等配套设施。(详见附件)</t>
  </si>
  <si>
    <t>按相关文件规定标准执行</t>
  </si>
  <si>
    <t>通过项目基地实施，促进地方持续发展特色优势产业，不断提高产业发展水平，直接带动增加群众收入，激发群众内生动力，解决农田水利灌溉问题，确保旱能灌、涝能排，改善农田种植条件，力争实现受益农户7750户30600人，其中脱贫户、监测户3860户15440人。人年均增收200元。</t>
  </si>
  <si>
    <t>产业小额信贷贴息项目</t>
  </si>
  <si>
    <t>自治县乡村振兴局。</t>
  </si>
  <si>
    <t xml:space="preserve"> 对全县发展产业的脱贫户、监测户实施小额信贷贴息。</t>
  </si>
  <si>
    <t xml:space="preserve"> 对全县发展产业的脱贫户、监测户实施小额信贷贴息，力争受益脱贫户、监测户8000户，年人均增收300元。</t>
  </si>
  <si>
    <t>其他产业生产发展项目</t>
  </si>
  <si>
    <t>自治县川山镇人民政府、城西街道办事处。</t>
  </si>
  <si>
    <t>川山镇文江村文江移民安置点，毛南家园社区</t>
  </si>
  <si>
    <t>文江移民安置点扶贫车间工程（易安后扶），城西街道易地扶贫搬迁后续扶持小菜园建设等2个项目(详见附件)</t>
  </si>
  <si>
    <t>按行业设计预算及相关文件规定标准执行</t>
  </si>
  <si>
    <t>通过创建扶贫车间，促进创业就业，解决文江村以及周边木论社区、下久村、下干村、塘万村、乐衣村等闲散劳动力就业务工问题，月收入在2000元左右，巩固脱贫攻坚成果。受益群众2000户8500人，其中脱贫户3062户7753人。</t>
  </si>
  <si>
    <t xml:space="preserve">
二、基础设施建设</t>
  </si>
  <si>
    <t>村屯路提升项目</t>
  </si>
  <si>
    <t>自治县乡村振兴局、民族宗教事务局、发展和改革局、财政局，东兴镇人民政府、明伦镇人民政府、水源镇人民政府、驯乐乡人民政府、龙岩乡分民政府，洛阳镇人民政府，思恩镇人民政府，下南乡人民政府，大安乡人民政府，城西街道办事处。</t>
  </si>
  <si>
    <t>2023.1-2023.12（各项目完成时限见附1-2表）</t>
  </si>
  <si>
    <t>村屯道路硬化项目37个，村屯道路提升项目26个，新建砂石路项目1个，新建道路扩宽项目2个，屯用平板桥项目7个，包括桥墩、桥面、桥头护墙、引道等项目</t>
  </si>
  <si>
    <t>按行业设计预算规定标准执行</t>
  </si>
  <si>
    <t>解决群众出行难问题，补齐农村道路建设短板,改善农村交通条件，促进当地群众生产生活发展。受益群众3120户12480人，其中脱贫户、监测户1456户5284人。</t>
  </si>
  <si>
    <t>特色村寨提升项目</t>
  </si>
  <si>
    <t>自治县民族宗教事务局。</t>
  </si>
  <si>
    <t>驯乐乡(详见附件)</t>
  </si>
  <si>
    <t>新建特色村寨提升项目3个</t>
  </si>
  <si>
    <t>提升村寨整体面貌，保护特色建筑；安装村屯照明设施改善群众夜行安全问题，提升农村人居环境质量。受益群众87户386人，其中脱贫户、监测户79户349人。</t>
  </si>
  <si>
    <t>农村生活垃圾、污水处理项目</t>
  </si>
  <si>
    <t>自治县龙岩乡人民政府、驯乐苗族乡人民政府，城市管理执法局。</t>
  </si>
  <si>
    <t>新建村屯污水处理项目，生活垃圾处理设施、土建及安装管网排污</t>
  </si>
  <si>
    <t>建设污水处理和生活垃圾处理设施项目实施，减少村屯环境垃圾和污水污染，提升农村人居环境质量。受益为全县人民群众。</t>
  </si>
  <si>
    <t>乡村建设发展项目</t>
  </si>
  <si>
    <t>城西街道办事处</t>
  </si>
  <si>
    <t>城西街道办</t>
  </si>
  <si>
    <t>城西街道易地搬迁集中安置区基础配套设施（易安后扶）。</t>
  </si>
  <si>
    <t>改善易地搬迁集中安置区基础设施条件，方便群众出行，项目建设后，明显提升安置点的社会治理功能和群众安全感优化提升人居环境</t>
  </si>
  <si>
    <t>三、生活条件改善</t>
  </si>
  <si>
    <t>供水安全保障工程</t>
  </si>
  <si>
    <t>自治县水利局，川山镇人民政府、东兴镇人民政府、明伦镇人民政府、下南乡人民政府，城西街道办事处。</t>
  </si>
  <si>
    <t>各乡（镇、街道）</t>
  </si>
  <si>
    <t>建设农村供水安全保障工程39个，建设内容为新建抽水站，新建蓄水池、过滤池，配套安装输水管路网等。(详见附件)</t>
  </si>
  <si>
    <t>实施饮水条件改善提升工程项目39个，受益人口12100人，其中脱贫户、监测户36680人。</t>
  </si>
  <si>
    <t>四、其他项目</t>
  </si>
  <si>
    <t>公益性岗位</t>
  </si>
  <si>
    <t>自治县乡村振兴局、生态移民发展中心、人社局、各乡（镇、街道）人民政府（办事处）。</t>
  </si>
  <si>
    <t>各乡（镇、街道）、县城区易地扶贫安置点 (详见附件)</t>
  </si>
  <si>
    <t>公益性岗位开发，为监测户和安置点搬迁人口提供就业岗位。(详见附件)</t>
  </si>
  <si>
    <t>通过开发设置公益岗位，帮助解决监测户和安置点搬迁人口就近就业，增加家庭收入，受益人口3000人以上。</t>
  </si>
  <si>
    <t>交通补贴项目</t>
  </si>
  <si>
    <t>对脱贫户、监测户跨省务工一次性交通补贴，做到应补尽补(详见附件)</t>
  </si>
  <si>
    <t>。通过交通补贴，鼓励脱贫户、监测户家庭劳动力跨省务工，增加家庭收入，受益人口5000人以上。</t>
  </si>
  <si>
    <t>县内务工补贴</t>
  </si>
  <si>
    <t>在环江县域内合法经营的市场主体就业的脱贫户（含监测户）劳动力，按实际务工月数给予300元/人·月，最长不超过6个月的劳务补助。</t>
  </si>
  <si>
    <t>通过开展劳务补助4000人，鼓励脱贫户、监测户外出务工，确保稳就业促增收。</t>
  </si>
  <si>
    <t>扶贫培训、雨露计划</t>
  </si>
  <si>
    <t>牵头单位自治县农业农村局、乡村振兴局，配合各乡（镇、街道）人民政府（办事处）。</t>
  </si>
  <si>
    <t>相关院校、培训中心、项目示范基地等</t>
  </si>
  <si>
    <t>扶贫培训：1.农村使用技能培训，培训满30天（一期），务工补贴900元/期。雨露计划：2016年以来脱贫户每学期补助1500元，2014、2015年退出户每学期补助1200元。桑蚕、香牛养殖技术技术培训等</t>
  </si>
  <si>
    <t>通过扶贫培训和雨露计划补助职业教育补助，提升脱贫家庭子女劳动技能和种养技术，提高创业、种养增收，减少脱贫户家庭经济压力，受益人口0.8万人次以上。</t>
  </si>
  <si>
    <t>项目管理费</t>
  </si>
  <si>
    <t xml:space="preserve">项目责任单位：自治县乡村振兴局、民宗局、发改局、水利局、农业农村局 </t>
  </si>
  <si>
    <t>用于项目前期准备和勘测设计、监理服务等相关经费支出</t>
  </si>
  <si>
    <t>按衔接资金管理办法相关规定支付</t>
  </si>
  <si>
    <t>足额安排项目管理费，确保项目按时按质按量完成，确保资金使用安全、规范。</t>
  </si>
  <si>
    <t>附表1-1</t>
  </si>
  <si>
    <t>农业生产发展项目计划表</t>
  </si>
  <si>
    <t>序号</t>
  </si>
  <si>
    <t>主管单位</t>
  </si>
  <si>
    <t>建设内容及规模</t>
  </si>
  <si>
    <t>投资总额
（万元）</t>
  </si>
  <si>
    <t>开始日期</t>
  </si>
  <si>
    <t>结束日期</t>
  </si>
  <si>
    <t>一</t>
  </si>
  <si>
    <t>脱贫户、监测户产业以奖代补项目</t>
  </si>
  <si>
    <t>城西街道办2023产业以奖代补</t>
  </si>
  <si>
    <t>20230301</t>
  </si>
  <si>
    <t>20230830</t>
  </si>
  <si>
    <t>对脱贫户、监测户发展的特色产业进行奖补，带动脱贫户、监测户发展产业，增加收入以奖代补项目每户平均带动收益≤0.2-0.8万元。</t>
  </si>
  <si>
    <t>通过项目实施，促进地方持续发展特色优势产业，不断提高产业发展水平。以奖代补激发2016-2020年脱贫户以及监测户积极性，增加收入；收益人口满意度≧98%；</t>
  </si>
  <si>
    <t>城西街道办2023产业以奖代补(第2批)</t>
  </si>
  <si>
    <t>20230531</t>
  </si>
  <si>
    <t>20230926</t>
  </si>
  <si>
    <t>中央274.527941，自治区434.754052</t>
  </si>
  <si>
    <t>川山镇2023年产业以奖代补</t>
  </si>
  <si>
    <t>川山镇人民政府</t>
  </si>
  <si>
    <t>川山镇</t>
  </si>
  <si>
    <t>20230519</t>
  </si>
  <si>
    <t>川山镇2023年产业以奖代补(第2批)</t>
  </si>
  <si>
    <t>20230426</t>
  </si>
  <si>
    <t>20230831</t>
  </si>
  <si>
    <t>中央364.9368，自治区330，县级45</t>
  </si>
  <si>
    <t>大安乡2023年产业以奖代补</t>
  </si>
  <si>
    <t>大安乡人民政府</t>
  </si>
  <si>
    <t>大安乡</t>
  </si>
  <si>
    <t>20230801</t>
  </si>
  <si>
    <t>大安乡2023年产业以奖代补(第2批)</t>
  </si>
  <si>
    <t>20230410</t>
  </si>
  <si>
    <t>中央24.7，自治区48，县级4.2875</t>
  </si>
  <si>
    <t>大才乡2023年产业以奖代补</t>
  </si>
  <si>
    <t>大才乡人民政府</t>
  </si>
  <si>
    <t>大才乡</t>
  </si>
  <si>
    <t>20230317</t>
  </si>
  <si>
    <t>20230724</t>
  </si>
  <si>
    <t>大才乡2023年产业以奖代补(第2批)</t>
  </si>
  <si>
    <t>中央1.0604，自治区18.506</t>
  </si>
  <si>
    <t>东兴镇2023年产业以奖代补</t>
  </si>
  <si>
    <t>东兴镇人民政府</t>
  </si>
  <si>
    <t>东兴镇</t>
  </si>
  <si>
    <t>20230401</t>
  </si>
  <si>
    <t>20230720</t>
  </si>
  <si>
    <t>东兴镇2023年产业以奖代补(第2批)</t>
  </si>
  <si>
    <t>20230102</t>
  </si>
  <si>
    <t>中央150，自治区193</t>
  </si>
  <si>
    <t>农综中央35.5，自治区54.5</t>
  </si>
  <si>
    <t>林业改革中央30</t>
  </si>
  <si>
    <t>龙岩乡2023年产业以奖代补</t>
  </si>
  <si>
    <t>龙岩乡人民政府</t>
  </si>
  <si>
    <t>龙岩乡</t>
  </si>
  <si>
    <t>20230326</t>
  </si>
  <si>
    <t>龙岩乡2023年产业以奖代补(第2批)</t>
  </si>
  <si>
    <t>安山村</t>
  </si>
  <si>
    <t>20230425</t>
  </si>
  <si>
    <t>中央209.589252，自治区314.193748，县级1.7732</t>
  </si>
  <si>
    <t>洛阳镇2023年产业以奖代补</t>
  </si>
  <si>
    <t>洛阳镇人民政府</t>
  </si>
  <si>
    <t>洛阳镇</t>
  </si>
  <si>
    <t>20230327</t>
  </si>
  <si>
    <t>20230616</t>
  </si>
  <si>
    <t>洛阳镇2023年产业以奖代补(第2批)</t>
  </si>
  <si>
    <t>20230822</t>
  </si>
  <si>
    <t>中央126，自治区340.227，县级9.2407</t>
  </si>
  <si>
    <t>明伦镇2023年产业以奖代补</t>
  </si>
  <si>
    <t>明伦镇人民政府</t>
  </si>
  <si>
    <t>明伦镇</t>
  </si>
  <si>
    <t>20230407</t>
  </si>
  <si>
    <t>20230705</t>
  </si>
  <si>
    <t>明伦镇2023年产业以奖代补(第2批)</t>
  </si>
  <si>
    <t>20230905</t>
  </si>
  <si>
    <t>中央366.6758，自治区280.61128</t>
  </si>
  <si>
    <t>农综中央114，自治区42.45397</t>
  </si>
  <si>
    <t>水源镇2023年产业以奖代补</t>
  </si>
  <si>
    <t>水源镇人民政府</t>
  </si>
  <si>
    <t>水源镇</t>
  </si>
  <si>
    <t>20230315</t>
  </si>
  <si>
    <t>20230828</t>
  </si>
  <si>
    <t>水源镇2023年产业以奖代补(第2批)</t>
  </si>
  <si>
    <t>20231116</t>
  </si>
  <si>
    <t>中央96.6916，自治区257.78406</t>
  </si>
  <si>
    <t>思恩镇2023年产业以奖代补</t>
  </si>
  <si>
    <t>思恩镇人民政府</t>
  </si>
  <si>
    <t>思恩镇</t>
  </si>
  <si>
    <t>20230627</t>
  </si>
  <si>
    <t>思恩镇2023年产业以奖代补(第2批)</t>
  </si>
  <si>
    <t>中央70，自治区53.2612</t>
  </si>
  <si>
    <t>下南乡2023年产业以奖代补</t>
  </si>
  <si>
    <t>下南乡人民政府</t>
  </si>
  <si>
    <t>下南乡</t>
  </si>
  <si>
    <t>20230411</t>
  </si>
  <si>
    <t>20230829</t>
  </si>
  <si>
    <t>下南乡2023年产业以奖代补(第2批)</t>
  </si>
  <si>
    <t>中央94.824227，自治区101，县级31.013073</t>
  </si>
  <si>
    <t>驯乐苗族乡2023年产业以奖代补</t>
  </si>
  <si>
    <t>驯乐苗族乡人民政府</t>
  </si>
  <si>
    <t>驯乐苗族乡</t>
  </si>
  <si>
    <t>20230322</t>
  </si>
  <si>
    <t>20230825</t>
  </si>
  <si>
    <t>农综中央3.861249</t>
  </si>
  <si>
    <t>驯乐苗族乡2023年产业以奖代补(第2批)</t>
  </si>
  <si>
    <t>山岗村</t>
  </si>
  <si>
    <t>中央130，自治区262.04，县级155</t>
  </si>
  <si>
    <t>长美乡2023年产业以奖代补</t>
  </si>
  <si>
    <t>长美乡人民政府</t>
  </si>
  <si>
    <t>长美乡</t>
  </si>
  <si>
    <t>20230526</t>
  </si>
  <si>
    <t>长美乡2023年产业以奖代补(第2批)</t>
  </si>
  <si>
    <t>中央159.9716，自治区105</t>
  </si>
  <si>
    <t>二</t>
  </si>
  <si>
    <t>城西街道办三乐社区村集体经济</t>
  </si>
  <si>
    <t>西南村</t>
  </si>
  <si>
    <t>20230901</t>
  </si>
  <si>
    <t>通组道路提升0.572公里，"路基宽度（米）5.0米，路面宽度（米）4.5米。</t>
  </si>
  <si>
    <t>服务企业发展，通过扶持企业发展，推动农村“三变”改革发展，提高务工收入，改善生产条件，该项目建成后，可以极大地完善我县农产品物流体系，加强我县与域外农业企业交流合作，推动我县建设成为区域性农产品物流中心，促进我县农产品市场健康稳定地发展，同时也能缓解当地农产品滞销的现状，助力我县经济社会发展。</t>
  </si>
  <si>
    <t>城西街道办耐禾村村集体经济</t>
  </si>
  <si>
    <t>水源社区</t>
  </si>
  <si>
    <t>20230117</t>
  </si>
  <si>
    <t>20230517</t>
  </si>
  <si>
    <t>通组道路3.020公里，路基宽5米，路面宽4.5米。</t>
  </si>
  <si>
    <t>向未来牧业公司牛场配套设施建设项目</t>
  </si>
  <si>
    <t>环江毛南族自治县</t>
  </si>
  <si>
    <t>20230614</t>
  </si>
  <si>
    <t>20231013</t>
  </si>
  <si>
    <t>通过先建后补建设：1、消毒通道建设及iseDZNVA消毒门等设备的购置与安装1套；2、饲料加工与粉尘处理设施购置与安装1套；3、搅拌机(全混合日粮制备机)建设内容两台；4、大型撒料机两台；5、饲料粉碎混合机9FH-1000一台；6、电动3立方撒料车1台；7、9立方搅拌机一台；8、装载机一台；9、315千伏的变压器购置与安装一套；10、电子监测设备购置与安装一套；11、牧草配套设备(拖拉机1台、旋耕机1台、起垄器1台)。</t>
  </si>
  <si>
    <t>计划牛常年存栏2000头以上，其中母牛常年存栏1000头以上、育肥牛1000头以上，年提供种牛350头以上，年育肥牛出栏1000头以上。产业路建成后将为周边100人以上群众提供养殖技术培训、土地流转1000亩、劳动力就近务工30人，每人年务工收入约3万元以上，保价收购周边散养户和小养殖场肉牛300头，促进我县香牛产业的稳步发展，提升我县香牛产品竞争力。</t>
  </si>
  <si>
    <t>国储林项目-川山镇何顿村、下丰村集体经济</t>
  </si>
  <si>
    <t>何顿村,下丰村</t>
  </si>
  <si>
    <t>20230922</t>
  </si>
  <si>
    <t>对桉树、杉木、松木、一般阔叶林木进行收储。</t>
  </si>
  <si>
    <t>1、项目完成流转林地林木12000万亩，投资约400万元，通过土地租金、林木流转等带动林农户，其中脱贫户、监测户≧20户，实现年户均增收5000元。
2、通过林地经营提供造林、抚育、护林等就业岗位带动农户，其中脱贫户、监测户≧20户，实现年户均增收5000元.</t>
  </si>
  <si>
    <t>川山镇由动社区大棚蔬菜基地</t>
  </si>
  <si>
    <t>由动社区</t>
  </si>
  <si>
    <t>建设总占地面积20亩蔬菜基地，其中新建钢结构大棚5个（总建筑面积9600平方米），包含排水、防雷工程、水肥一体化设备等设施。</t>
  </si>
  <si>
    <t>通过建设打造农产品流通基地，为农户提供蔬菜种植技术支持和蔬菜产业链支撑，通过务工、技术指导、仓储物流订单、销售订单等方式带动周边农户发展蔬菜种植产业，辐射带动蔬菜种植400亩以上，带动农户50户以上其中脱贫户15户以上。</t>
  </si>
  <si>
    <t>十二主角食品环江毛南族自治县特色农产品应急处理中心（川山镇塘万村集体经济项目）</t>
  </si>
  <si>
    <t>20230530</t>
  </si>
  <si>
    <t>百万亩农特产品应急处理中心生产线：以砂糖橘、沃柑，桑葚，红心柚等环江鲜果资源为基础原材料，加工成品为橘子酵素，橘子醋，橘子汽水，橘果冻，陈皮等天然休闲食品。</t>
  </si>
  <si>
    <t>一是国家实施“乡村振兴”战略落地之举,为持续推进乡村振兴有效衔接的新形势、新任务、新要求，帮助农村的劳动力实现就地就近就业.
二是农业产业化发展的动力引擎，建设鲜湿米粉及干粉产业区，打造可与“柳州螺蛳粉小镇”比拟的“环江特色米粉小镇”。
三是非常时期（天灾、人灾等）对规模农产品实施特殊收储，降底大规模损失风险，建立一道保民生兜底屏障；
四是实现农产品初加工和深加工，增加产业经济价值，打造河池百万亩农特产品应急处理中心，以环江鲜果资源为基础原材料，加工成品可直接对外销售。解决环江县农产品销售问题，助推农户增收。
五是实现河池农业产业与全国市场的大对接，解决河池产业自我封闭发展的困境；
六是河池特色产品品牌化发展的必由之路。</t>
  </si>
  <si>
    <t>川山镇茶江村村集体经济</t>
  </si>
  <si>
    <t>茶江村</t>
  </si>
  <si>
    <t>20230310</t>
  </si>
  <si>
    <t>20230607</t>
  </si>
  <si>
    <t>（含香园）三期建设，共8栋厂房,总建筑面积51900㎡，其中：厂房5 ，建筑面积8100㎡，厂房6，建筑面积5850㎡，厂房7，建筑面积5850㎡，厂房13，建筑面积8100㎡，厂房14，建筑面积8100㎡，厂房15，建筑面积8100㎡，厂房16，建筑面积5400㎡，厂房17，建筑面积2400㎡。园区大门及门卫室1座，园区道路硬化7661㎡及雨水管网580m，项目主要建设内容包括道路硬化，标准化厂房的主体土建工程、装饰工程、水电安装工程等。</t>
  </si>
  <si>
    <t>川山镇下久村村集体经济</t>
  </si>
  <si>
    <t>下久村</t>
  </si>
  <si>
    <t>川山镇塘万村村集体经济</t>
  </si>
  <si>
    <t>塘万村</t>
  </si>
  <si>
    <t>川山镇木伦社区村集体经济</t>
  </si>
  <si>
    <t>含香村</t>
  </si>
  <si>
    <t>川山镇由动社区农产品仓储加工中心及配套设施项目</t>
  </si>
  <si>
    <t/>
  </si>
  <si>
    <t>新建农产品、分拣、加工、打包、入库、冷链物流中心一座，设置仓库、冻库、晾晒场等，购置分拣、包装、保鲜冷链等配套设施。</t>
  </si>
  <si>
    <t>1.通过项目实施，构建农产品烘干、仓储、分拣、加工、打包、入库、冷链的物流中心，赋能农产品升级，带动周边村民共同种植，与种植户签订订单，保购保销。                                       2.通过场地出租，增加村集体收入。                                3.通过土地流转，增加村民收入。                  
4.带动群众就业80人以上。</t>
  </si>
  <si>
    <t>川山镇五圩村现代化小蚕共育基地配套设施项目</t>
  </si>
  <si>
    <t>五圩村</t>
  </si>
  <si>
    <t>20230403</t>
  </si>
  <si>
    <t>20230927</t>
  </si>
  <si>
    <t>配备切桑机、蚕框、温湿度控制设备、推车等配套设施。</t>
  </si>
  <si>
    <t xml:space="preserve">通过项目实施，提高小蚕质量，为全镇蚕农提供优质小蚕，提高鲜茧产量、质量 。                                  </t>
  </si>
  <si>
    <t>国储林项目-大安乡环界村村集体经济</t>
  </si>
  <si>
    <t>环界村</t>
  </si>
  <si>
    <t>20230601</t>
  </si>
  <si>
    <t>对桉树、杉木、松木、一般阔叶林木进行收储，合计4000亩。</t>
  </si>
  <si>
    <t>1、完成林地林木收储4000亩，纵深推进林业现代化发展。
2、通过土地租金、林木流转等带动林农100户，实现年户均增收5000元。
3、通过林地经营提供造林、抚育、护林等就业岗位带动20户，实现年户均增收5000元。</t>
  </si>
  <si>
    <t>十二主角食品环江毛南族自治县特色农产品应急处理中心（大安乡大安社区村集体经济项目）</t>
  </si>
  <si>
    <t>20230201</t>
  </si>
  <si>
    <t>新建一条百万亩农特产品应急处理中心生产线：以砂糖橘、沃柑，桑葚，红心柚等环江鲜果资源为基础原材料，加工成品为橘子酵素，橘子醋，橘子汽水，橘果冻，陈皮等天然休闲食品。</t>
  </si>
  <si>
    <t>环江县大安乡金桥村水果高产高效示范基地先建后补项目</t>
  </si>
  <si>
    <t>20230320</t>
  </si>
  <si>
    <t>20230628</t>
  </si>
  <si>
    <t>通过先建后补，方式在水果主产区新建水肥一体化灌溉设备一套，推行水果标准化生产技术，提高水果品质和产量，打造乡村振兴水果高产高效示范基地1个，覆盖水果面积400亩。</t>
  </si>
  <si>
    <t>项目建成后，年产魔芋原料300吨；年产油桃300吨；年产秋蜜桃200吨，总产值480万元，项目实现利润120万元。带动农户种植魔芋8户，带动秋蜜桃种植8户，油桃种植16户，劳务30人年6000个工日以上，种植户每户收人4万以上。</t>
  </si>
  <si>
    <t>环江大才乡米篮子工程项目</t>
  </si>
  <si>
    <t>20230619</t>
  </si>
  <si>
    <t>20230907</t>
  </si>
  <si>
    <t>1、农文旅栈道2100米，栈道护栏800米；2、农资仓库300平米（场地平整、硬化、水电建设、仓房等）。</t>
  </si>
  <si>
    <t>建设水稻种植基地，在不需要额外占用农田的基础上，结合稻田养鱼，实现稻鱼共生，促进水稻增产增收。项目建成后覆盖水稻面积达200亩，每亩预计增收一成左右，平均每亩产鲜鱼预计达到100斤，带动群众400户增收预计达50万元，保证粮食生产安全，推动大才乡农业产业发展。</t>
  </si>
  <si>
    <t>环江大才乡桑园滴灌项目</t>
  </si>
  <si>
    <t>20230823</t>
  </si>
  <si>
    <t>桑园连片面积1000亩，建设机房、自动过滤系统、无线控制系统网开关、田间控制器、水管等</t>
  </si>
  <si>
    <t>通过桑园滴灌项目建设，实现桑园科学灌溉、打药、施肥，降低投入成本，提高桑叶产量与质量。项目建成后将能覆盖新坡村平治屯、白山屯、六标屯桑园面积1100亩，每亩桑园桑叶年增产近500斤，带动养蚕农户129户（其中脱贫户14户），促进年总收入预计增加近100万元，激发群众养殖的积极性、扩大养殖规模，对推进桑蚕产业高质量发展起到示范性作用。</t>
  </si>
  <si>
    <t>大才乡2023年香牛产业高质量发展项目</t>
  </si>
  <si>
    <t>1.牛栏建设及配套设施，新建栏舍面积2500㎡，改造栏舍面积600㎡。
2.对经营主体采取先养后补方式补助牛犊养殖。
3.通过贴息补助鼓励种养大户贷款购买优良品种香牛进行养殖。</t>
  </si>
  <si>
    <t>通过打造建设标准牛栏，促进科学喂养，并以贷款贴息、奖励牛犊的方式，激发群众养殖积极性，实现规模化养殖，带动周边群众养殖香牛的积极性，带动脱贫户就近务工，实现增收，有力推进香牛产业高质量发展。</t>
  </si>
  <si>
    <t>国储林项目-东兴镇平安村、久灯村集体经济</t>
  </si>
  <si>
    <t>久灯村,平安村</t>
  </si>
  <si>
    <t>20230820</t>
  </si>
  <si>
    <t>对桉树、杉木、松木、一般阔叶林木进行收储，合计10000亩。</t>
  </si>
  <si>
    <t>1、项目完成流转林地林木4000亩，投资约400万元，通过土地租金、林木流转等带动林农236户735人，其中脱贫户、监测户56户193人。</t>
  </si>
  <si>
    <t>东兴镇标山村鲟龙鱼养殖基地扩建工程</t>
  </si>
  <si>
    <t>标山村</t>
  </si>
  <si>
    <t>扩建标准化鱼池10000平方米，改造引水渠道1000米</t>
  </si>
  <si>
    <t>扩大高密度鲟龙鱼养殖规模，打造高端水产产业，提高生态养殖产量及群众增收，受益群众497户1710人，其中脱贫户153户583人。</t>
  </si>
  <si>
    <t>东兴镇加兴村同等屯（关公山）农文旅项目升级改造工程</t>
  </si>
  <si>
    <t>加兴村</t>
  </si>
  <si>
    <t>新建：“”水渠升级改造2000米，鱼塘升级改造30亩，农家庭院生态宜居建设升级改造</t>
  </si>
  <si>
    <t>打造关公山特色旅游小镇，古渠文化景观，乡村民宿，休闲观光垂钓，生态农产品、农耕体验，打造乡村旅游4Ａ景区。受益群众55户202人，其中脱贫户10户38人。</t>
  </si>
  <si>
    <t>东兴镇达兴村温平屯农田灌溉引水工程</t>
  </si>
  <si>
    <t>达兴村</t>
  </si>
  <si>
    <t>20230523</t>
  </si>
  <si>
    <t>20230728</t>
  </si>
  <si>
    <t>安装DN90PE管200米、DN75PE管1800米、DN63PE管300米，沉砂池2座.</t>
  </si>
  <si>
    <t>解决群众农田排灌问题，提高水利用率，促进农业生产产量。</t>
  </si>
  <si>
    <t>2023年东兴镇光伏维修项目</t>
  </si>
  <si>
    <t>20230608</t>
  </si>
  <si>
    <t>对东兴镇标山村、茶山村、平安村、龙城村、达兴村、久灯村六个自然村的光伏设备经进行维修。</t>
  </si>
  <si>
    <t>确保光伏设备正常运行、村集体合作社收入准时到账。</t>
  </si>
  <si>
    <t>县级</t>
  </si>
  <si>
    <t>环江香牛种牛繁育示范基地附属设施项目</t>
  </si>
  <si>
    <t>环江县城开集团</t>
  </si>
  <si>
    <t>耐禾村</t>
  </si>
  <si>
    <t>20230621</t>
  </si>
  <si>
    <t>1.牛栏建设配套设施
2.防疫设施；
3.地磅称重监测设施；
4.转运装载牛平台。</t>
  </si>
  <si>
    <t>环江香牛种牛繁育示范基地配套供水项目</t>
  </si>
  <si>
    <t>20230920</t>
  </si>
  <si>
    <t>1.低位水池150m³一个；
2.高位水池150m³一个；
3.管材一批、
4.泵房2个；
5.变电设施、工程标志。</t>
  </si>
  <si>
    <t>完成低位水池150m³一个；高位水池150m³一个；泵房2个；变电设施、工程标志建设，辐射带动环江香牛产业发展，增加村民劳务收入，以达到增加村民的家庭收入，特别是低收入农户。</t>
  </si>
  <si>
    <t>驯乐苗族乡（必横）香糯稻花鱼生态种养殖示范基地建设项目</t>
  </si>
  <si>
    <t>环江县民宗局</t>
  </si>
  <si>
    <t>长北村</t>
  </si>
  <si>
    <t>新建农田灌溉渠道4公里、产业用房1栋约280㎡（包括农产品加工、手工艺加工、仓储和其他配套设施）、产业路3 公里、晒谷场3个（可作为观光景观台）、晒谷廊1个、粮仓5个、田坎修复等。</t>
  </si>
  <si>
    <t>围绕当地特色产业优势，发展种殖香糯优质水稻约200亩，养殖稻花鱼约20亩，年预计产值香糯5万公斤100万元、稻花鱼0.2万公斤6万元，项目实施后将带动当地群众经济增产增收，助力乡村振兴较好发展，受益总户数45户191人，其中脱贫38户158人。带动长北村、山岗村、镇北村、康宁村等村屯，受益户约2142户8421人。</t>
  </si>
  <si>
    <t>川山镇五圩村五圩屯蚕茧烘烤房项目</t>
  </si>
  <si>
    <t>建设烘烤茧房1间，场地地面硬化800㎡，钢棚厂房500㎡，水电安装及照明等设施，计量设备、办公设备、货架、打包麻袋、搬运推车等必备物品</t>
  </si>
  <si>
    <t>建设烘烤茧房150㎡，场地地面硬化800㎡，钢棚厂房500㎡，水电安装及照明等设施，计量设备、办公设备、货架、打包麻袋、搬运推车等必备物品，项目建成实行合作社从蚕农收购蚕茧烘烤统一销售模式，起带头示范作提高村民收入，年产值达97万元，有效带动群众6200多人，其中脱贫人口1000多人。</t>
  </si>
  <si>
    <t>东兴镇加兴村同等屯陆基养鱼项目</t>
  </si>
  <si>
    <t>东兴镇,加兴村</t>
  </si>
  <si>
    <t>0</t>
  </si>
  <si>
    <t>新建50个直径8米鱼池、遮阳钢棚5500平方米、给排水系统、配电房，蓄水池200平方米等。</t>
  </si>
  <si>
    <t>围绕当地特色产业优势，发展陆地养鱼产业，年预计产值陆鱼25万公斤450万元项目实施后将带动群众发展致富，增加经济收入。受益55户202人，其中脱贫户10户38人，可辐射带动周边群众约630户2520人。</t>
  </si>
  <si>
    <t>东兴镇东兴社区拉打屯优质稻、桑蚕产业基地配套设施工程</t>
  </si>
  <si>
    <t>东兴社区</t>
  </si>
  <si>
    <t>20230712</t>
  </si>
  <si>
    <t>新建道路硬化2.76公里，路基宽3.5米，路面宽3米，砼厚0.20米、错车道、涵洞等。</t>
  </si>
  <si>
    <t>建设后可解决该片区柑桔高产高效示范基地供水灌溉水肥一体化，助推乡村振兴水果高产高效示范基地11个，覆盖水果面积280亩。带动32户128人，其中脱贫户22户85人发展产业。</t>
  </si>
  <si>
    <t>环江柑桔高产高效示范基地蓄水坝建设工程</t>
  </si>
  <si>
    <t>新建2座蓄水坝共32米。</t>
  </si>
  <si>
    <t>“五香”保种育种产业园（环江香牛品种改良）</t>
  </si>
  <si>
    <t>环江县农业农村局</t>
  </si>
  <si>
    <t>购买专业服务机构，引进良种公牛冻精，在全县范围内对750头母牛进行品种改良，使环江香牛的肉率、品质及其他生产性能得到显著提高。</t>
  </si>
  <si>
    <t>配种率达100%，母牛受胎率达90%及以上，带动效果明显。项目能带动村民劳务积极性，增加村民劳务收入，以达到增加村民的家庭收入，特别是低收入农户。</t>
  </si>
  <si>
    <t>2022年环江毛南族自治县驯乐乡农田水利建设项目</t>
  </si>
  <si>
    <t>20230101</t>
  </si>
  <si>
    <t>防渗渠道5条,总长1950m，维修加固拦河坝1座。</t>
  </si>
  <si>
    <t>灌溉面积324.39亩，排水面积439.39亩。提高渠系水利用系数。受益228户977人，其中脱贫户65户268人。</t>
  </si>
  <si>
    <t>2022年环江毛南族自治县东兴镇农田水利建设项目</t>
  </si>
  <si>
    <t>防渗渠道1条,总长260m，新建沉砂池1座，新建蓄水池1座，新增管道1462米。</t>
  </si>
  <si>
    <t>灌溉面积78.9亩，排水面积2000亩。提高渠系水利用系数。受益118户399人，其中脱贫户48户231人。</t>
  </si>
  <si>
    <t>2022年环江毛南族自治县明伦镇农田水利建设项目</t>
  </si>
  <si>
    <t>防渗渠道21条,总长7119m，新安管DN100热镀锌钢管215米。</t>
  </si>
  <si>
    <t>灌溉面积385亩。提高渠系水利用系数。受益179户616人，其中脱贫户16户57人。</t>
  </si>
  <si>
    <t>2022年环江毛南族自治县川山镇农田水利建设项目</t>
  </si>
  <si>
    <t>防渗渠道5条,总长1577m。交通桥2座。</t>
  </si>
  <si>
    <t>灌溉面积355亩，排水面积355亩。提高渠系水利用系数。受益193户763人，其中脱贫户53户216人。</t>
  </si>
  <si>
    <t>2022年环江毛南族自治县洛阳镇农田水利建设项目</t>
  </si>
  <si>
    <t>防渗渠道6条,总长3112m。</t>
  </si>
  <si>
    <t>灌溉面积1010亩。提高渠系水利用系数。受益226户868人，其中脱贫户49户196人。</t>
  </si>
  <si>
    <t>2022年环江毛南族自治县大才乡农田水利建设项目</t>
  </si>
  <si>
    <t>防渗渠道2条,总长600m。拦水坝一座。</t>
  </si>
  <si>
    <t>2022年环江毛南族自治县水源镇农田水利建设项目</t>
  </si>
  <si>
    <t>改造堰坝2座；防渗渠道62条,总长10.935km；渠道斗闸门62座、涵管11处、微型渡槽2座。</t>
  </si>
  <si>
    <t>通过项目实施，打造水肥智能化、种植标准化、品质优良、产量稳定的水果高产高效示范基地。并以示范基地为阵地大力开展水果产业科技培训,带动全镇水果产业的高质量发展。</t>
  </si>
  <si>
    <t>2022年环江毛南族自治县下南乡农田水利建设项目</t>
  </si>
  <si>
    <t>防渗渠道5条，共1443米。</t>
  </si>
  <si>
    <t>灌溉面积198亩。提高渠系水利用系数。受益177户749人，其中脱贫户36户103人。</t>
  </si>
  <si>
    <t>贵南高铁永兴一号隧道至连泉屯灌溉引水工程</t>
  </si>
  <si>
    <t>新建引水管道360米，沉砂池1座，蓄水池1座，排水渠66米。</t>
  </si>
  <si>
    <t>解决群众农田灌溉问题，提高水等农业生产产量。</t>
  </si>
  <si>
    <t>环江香牛繁育示范基地监控系统与香牛文化展示建设项目</t>
  </si>
  <si>
    <t>1.水泥硬化路部分245平方；2.园林改造382平方米；3.建设产品展示及兽药与养殖材料收集房</t>
  </si>
  <si>
    <t>通过加快养殖结构调整，强化技术支撑，大力发展适度规模养殖，注重将环江香牛产业向规模化、标准化、品牌化和绿色化方向发展，为乡村振兴提供产业保障，实现产业联农带农富农效果。</t>
  </si>
  <si>
    <t>环江毛南自治县城西街道办事处耐禾村内喊屯农田排水工程</t>
  </si>
  <si>
    <t>20230420</t>
  </si>
  <si>
    <t>排水渠道618米、盖板涵15座、工具房1座、移动式柴油排水泵1台</t>
  </si>
  <si>
    <t>建好后保护800亩蔬菜基地，基地可年创造产值800万元/年、带动农户600户，产业辐射效益大，带动农民增收、产业发展。</t>
  </si>
  <si>
    <t>洛阳镇普乐村欧家屯蓄水山塘建设工程</t>
  </si>
  <si>
    <t>普乐村</t>
  </si>
  <si>
    <t>1.挖方建塘
2.筑坝长50米，高5米
3.建三面光水利渠道1公里
4.铺设涵管蓄水山塘修建水面面积约5亩、与原山塘同等容量的蓄水山塘</t>
  </si>
  <si>
    <t>建成后,将解决欧家屯农田灌溉问题。受益群众82户230人，其中脱贫户6户19人。计划投入80万元</t>
  </si>
  <si>
    <t>水源镇环江乐华种养农民专业合作养殖场供水工程项目</t>
  </si>
  <si>
    <t>环江毛南族自治县,水源社区</t>
  </si>
  <si>
    <t>打深水井2眼，安装供水管网。</t>
  </si>
  <si>
    <t>标准化示范基地，通过养鱼，种植水稻、荷花、火龙果、柑橘等，实现年产值50万元以上，效益达20万元，带动周边村屯集体经济收入，达到7万元以上，带动20人务工就业，为洛阳镇产业结构调整及村集体经济提供新的发展思路和模式。受益农户108户336人，其中脱贫户22户80人。</t>
  </si>
  <si>
    <t>安置点“六园，六小”建设（易安后扶）</t>
  </si>
  <si>
    <t>环江县生态移民发展中心</t>
  </si>
  <si>
    <t>思恩镇,驯乐苗族乡</t>
  </si>
  <si>
    <t>20230930</t>
  </si>
  <si>
    <t>建设小养房、小菜园、小伙房、小作坊等</t>
  </si>
  <si>
    <t>通过环江香牛养殖基础设施建设，改善养殖环境，提高养殖效率，全面推动产业健康可持续发展。在洛阳镇范围内通过养殖主体或示范户先建后补的方式新（扩、改）建环江香牛栏舍及配套设施等基础设施2000㎡，年将新增环江香牛110头，产值约90万元;环江香牛牛犊补助按品种改良执行差异化补助，即自冶县人民政府指定的品种每头牛犊补助1000元，非指定的品种每头牛犊补助500元;年产良种香牛40头，产值约40万元。
同时通过劳动就业、贷牛还牛可带动周边农户40户130人，其中脱贫户、监测户15户45人。为此将带动为乡村振兴提供产业保障，实现产业联农带农富农效果。</t>
  </si>
  <si>
    <t>北山村上坪洞屯农田水利项目</t>
  </si>
  <si>
    <t>环江县水利局</t>
  </si>
  <si>
    <t>北山村</t>
  </si>
  <si>
    <t>20230925</t>
  </si>
  <si>
    <t>在北山村上坪洞屯、下坪洞屯新建河岸两边护堤总长约400米</t>
  </si>
  <si>
    <t>对北山村河道进行改道整治，确保汛期河道具备防汛标准</t>
  </si>
  <si>
    <t>下南乡堂八村上堂屯农业排洪渠道工程</t>
  </si>
  <si>
    <t>环江县乡村振兴局</t>
  </si>
  <si>
    <t>20230809</t>
  </si>
  <si>
    <t>新建排洪渠道700米，4米宽，高（深）1.5米，三面光排洪渠道项目</t>
  </si>
  <si>
    <t>1、预计一年可以养14批蚕，每批400张左右，年产值160万左右。2、通过改善养殖条件，实现人蚕分居，提高养蚕的成功率，扩大养殖规模，助力蚕农增产增收，发挥养殖示范作用；3、通过建设标准化小蚕共育室，可以提高小蚕产量、质量，提高经济效益，发挥合作社的示范带动作用，引导群众扩大桑蚕规模。项目建成后预计受益群众50户136人，其中脱贫户、监测户30户69人。</t>
  </si>
  <si>
    <t>2023年光伏发电维护工程</t>
  </si>
  <si>
    <t>用于全县115座光扶电站的日常的运维和故障维修</t>
  </si>
  <si>
    <t>为全县115个贫困村村级光伏电站日常维修，保障村级光伏电站的持续运营，利用收入开发公益岗位，搞好村级公益事业，。</t>
  </si>
  <si>
    <t>国储林项目-龙岩乡黄种村村集体经济</t>
  </si>
  <si>
    <t>完成林地林木收储10000亩，纵深推进林业现代化发展，加大群众经济收入。</t>
  </si>
  <si>
    <t>龙岩乡城皇村上下金水利排灌工程</t>
  </si>
  <si>
    <t>城皇村</t>
  </si>
  <si>
    <t>20230427</t>
  </si>
  <si>
    <t>20230515</t>
  </si>
  <si>
    <t>混凝土三面光长1.2公里，宽1.5米，高1.2米</t>
  </si>
  <si>
    <t>解决周边100亩农田排灌需要，约64户212人受益，其中脱贫户21户72人。</t>
  </si>
  <si>
    <t>龙岩乡良兴村雅山屯香牛养殖合作社肉牛建设项目</t>
  </si>
  <si>
    <t>良兴村</t>
  </si>
  <si>
    <t>20230206</t>
  </si>
  <si>
    <t>20230518</t>
  </si>
  <si>
    <t>建设：牛栏800平方米；草料加工厂房100平方米；仓库用房50平方米；管理用房、卫生间50平方米；化粪池50立方米；干粪池50平方米；割草机和粉碎机各1套</t>
  </si>
  <si>
    <t>项目建成后，预计年出栏肉牛100头，繁殖母牛30头，年产值150万以上。受益户数18户73人，其中脱贫户12户50人，人均年增收250元以上。</t>
  </si>
  <si>
    <t>龙岩乡龙岩社区板仁屯农田水利灌溉工程</t>
  </si>
  <si>
    <t>龙岩社区</t>
  </si>
  <si>
    <t>350钢管240M引水进渠道；修建渠道100M，筑高渠道底座50M，宽度1M厚，高1.5M；维修清理旧渠道500M。</t>
  </si>
  <si>
    <t>解决板仁屯130亩的农田灌溉难问题。</t>
  </si>
  <si>
    <t>龙岩乡广荣村板连与拉打屯农田水利灌溉工程</t>
  </si>
  <si>
    <t>广荣村</t>
  </si>
  <si>
    <t>20230710</t>
  </si>
  <si>
    <t>1.修建板连屯水利渠道800M,高40CM,宽40CM;拦河坝长7M。2.修建拉打屯洞饿处水利渠道700M,宽30cm,高30M；那板处水利渠道1200M,宽40CM,高40CM。</t>
  </si>
  <si>
    <t>解决两屯260亩农田水利灌溉难问题。</t>
  </si>
  <si>
    <t>龙岩乡安山村、久乐村等畜牧养殖示范场（点）引水工程</t>
  </si>
  <si>
    <t>20230707</t>
  </si>
  <si>
    <t>20230719</t>
  </si>
  <si>
    <t>需架设引水管15000M。</t>
  </si>
  <si>
    <t>解决全屯76户288人农田灌溉及排洪困难问题。</t>
  </si>
  <si>
    <t>洛阳镇13个村集体发展项目(洛阳镇工业园区林产品厂房建设)</t>
  </si>
  <si>
    <t>江口村</t>
  </si>
  <si>
    <t>20230323</t>
  </si>
  <si>
    <t>建设标准化林产品加工厂房及附属配套设施（设备、流动资金），所形成的资产归13个村（社区）股份经济合作社所有，并由其进行过程管理。厂房占地面积约18000平方米，厂房建设约1500万元，设备及配套设施约1500万元，流动资金约200万元。厂房建成后将将由广西环江振阳投资有限公司运营，所产生的受益归13个村（社区）股份经济合作社所有，将给各村村集体经济注血增收，以点带面带动群众增收致富。</t>
  </si>
  <si>
    <t>打造洛阳镇标准化林产品加工厂房，坚持党建引领、政府牵头，以合作社为主体，突出多元驱动，不断完善和增强村集体经济的综合实力，为我镇全面推进乡村振兴提供坚实保障，带动全镇13个村集体经济收益，每个村达到10万元以上，为脱贫劳动力提供就业岗位增加收入。</t>
  </si>
  <si>
    <t>国储林项目-洛阳镇永权村、玉合村集体经济</t>
  </si>
  <si>
    <t>永权村,玉合村</t>
  </si>
  <si>
    <t>完成林地林木收储8000亩，纵深推进林业现代化发展</t>
  </si>
  <si>
    <t>1、项目完成流转林地林木1000亩，投资约200万元，通过土地租金、林木流转等带动林农500户，其中脱贫户、监测户50户，实现年户均增收5000元。2、通过林地经营提供造林、抚育、护林等就业岗位带动100户，其中脱贫户、监测户20户，实现年户均增收5000元</t>
  </si>
  <si>
    <t>十二主角食品环江毛南族自治县特色农产品应急处理中心（洛阳镇团结村集体经济项目）</t>
  </si>
  <si>
    <t>20230402</t>
  </si>
  <si>
    <t>20230511</t>
  </si>
  <si>
    <t>洛阳镇江妙陆基循环水高效生态养殖项目</t>
  </si>
  <si>
    <t>20230214</t>
  </si>
  <si>
    <t>以公司形式组织几个村集体经济在江口村拟建一个陆基圆池循环水养殖基地，占地15亩，建100个直径8米的圆池，总投资250万元，年产鱼30万斤以上，产值300万元，效益（利润）60万元以上，带动每个村村集体经济收入10万元以上，吸纳农民工就业25人，经济效益和社会效益显著。</t>
  </si>
  <si>
    <t>标准化示范基地，年产值300万元以上，效益达60万元，带动每个村村集体经济收入，达到10万元以上，带动25人务工就业，为洛阳镇产业结构调整及村集体经济提供新的发展思路和模式。</t>
  </si>
  <si>
    <t>洛阳镇江口村大屯屯高标准农田建设项目</t>
  </si>
  <si>
    <t>20230522</t>
  </si>
  <si>
    <t>在洛阳镇永权村大屯屯创建高标准农田示范基地约250亩，通过提升完善农田供水设施设备，统一规范优质稻品质以及管护技术，提高优质稻产量品质，秋冬季节利用农田种植全饲玉米等作物，为饲草加工厂提供原料，通过基地建设提高优质稻产量品质以及冬闲田的利用，带动群众增加生产经营性收入。</t>
  </si>
  <si>
    <t>在洛阳镇永权村大屯屯创建高标准农田示范基地约250亩，通过提升完善农田供水设施设备，统一规范优质 稻品质以及管护技术，提高优质稻产量品质，秋冬季节利用农田种植全饲玉米等作物，为饲草加工厂提供原料，通过基地建设提高优质稻产量品质以及冬闲田的利用，带动群众增加生产经营性收入，受益群众582人，其中脱贫人口153人。</t>
  </si>
  <si>
    <t>洛阳镇俊杰养猪场配套设施建设项目（先建后补）</t>
  </si>
  <si>
    <t>合作村</t>
  </si>
  <si>
    <t>20230817</t>
  </si>
  <si>
    <t>20231026</t>
  </si>
  <si>
    <t>建设标准化养猪场及附属配套设施（配电箱、产业道路、水井），建设规模:项目占地面积22亩，年存栏肉猪20000头,年出栏肉猪18000头,达到年销售额4000万元。
附属配套设施：配电箱1个、产业道路1.3公里、打水井1个，设备及配套设施约80万元。厂房建成后将给洛阳镇特色产业发展经济注入新鲜血液，通过以点带面带动脱贫群众就业增收致富。</t>
  </si>
  <si>
    <t>打造洛阳镇养猪产业强镇，通过先建后补的方式，不断完善和增强我镇特色产业综合实力，为我镇全面推进乡村振兴提供坚实保障，为10户20人脱贫群众提供就业岗位。</t>
  </si>
  <si>
    <t>洛阳镇冬种油菜和饲料玉米产业示范基地项目</t>
  </si>
  <si>
    <t>通过先建后补的方式在13个村（社区）利用冬闲田地新建冬种油菜和饲料玉米种植基地，配套水肥一体化灌溉设备，推行冬种油菜和饲料玉米标准化生产技术，提高油菜和饲料玉米品质和产量，打造乡村振兴油菜和饲料玉米高产高效示范基地，基地种植油菜和饲料玉米覆盖面积约1300亩。</t>
  </si>
  <si>
    <t>标准化示范基地，年产值200万元以上，效益达50万元，带动13村（社区）集体经济增收，达到4万元以上，带动30人务工就业，为洛阳镇产业结构调整及村集体经济提供新的发展思路和模式。</t>
  </si>
  <si>
    <t>洛阳镇江口村大福组共享农场项目</t>
  </si>
  <si>
    <t>20230824</t>
  </si>
  <si>
    <t>通过租地2亩，建设标准化的农场，硬化建设1500㎡的标准化养殖房，养殖乳鸽等示范基地。统一经营管理，统一养殖、统一销售的模式，带动村民发展养殖业的规模化，达到增加群众的收入。</t>
  </si>
  <si>
    <t>建设标准化的农场，硬化建设1500㎡的标准化养殖房，养殖乳鸽等示范基地。统一经营管理，统一养殖、统一销售的模式，带动村民发展养殖业的规模化，达到增加群众的收入，受益群众194人，其中脱贫人口50人。</t>
  </si>
  <si>
    <t>明伦镇吉祥村村集体经济</t>
  </si>
  <si>
    <t>项目总建筑面积为38498㎡，其中包括活禽加工区1200㎡活禽交易区4590㎡，服务中心3448㎡，商铺6480㎡，交易区6720㎡，冷链区2880㎡，农产品粗加工区1200㎡，检测中心1200㎡，水果、蔬菜交易区2880㎡，五香、粮油交易区2880㎡，于杂货交易区2880㎡，水产品(冷冻)交易区1980㎡，厕所160㎡。建设内容包括：土建工程、装饰装修工程、给排水工程、电气工程、通风与空调工程、消防工程、绿化工程及配套工程等。</t>
  </si>
  <si>
    <t>明伦镇吉祥村鑫发食用菌种植合作社项目</t>
  </si>
  <si>
    <t>新建：建设一座200㎡的烤房，一个200m³的蓄水池，一个发酵室、购买水管1000米，等附属设施。</t>
  </si>
  <si>
    <t>项目建成后可拓展食用菌的类别，提升市场竞争力，预计增加就业岗位20个，带动周边群众就近务工。</t>
  </si>
  <si>
    <t>明伦镇雅京村村集体经济</t>
  </si>
  <si>
    <t>明伦镇相尧村村集体经济</t>
  </si>
  <si>
    <t>明伦镇青储饲料加工项目</t>
  </si>
  <si>
    <t>20231008</t>
  </si>
  <si>
    <t>青饲料仓库1000平方米，牧草300亩，牧草收割机、包装机等其他配套设施。</t>
  </si>
  <si>
    <t>大力发展特色产业，收购种殖户牧草，带动发展养殖业种殖业，增加农户养殖收入。</t>
  </si>
  <si>
    <t>国储林项目-水源社区村集体经济</t>
  </si>
  <si>
    <t>20230404</t>
  </si>
  <si>
    <t>20230606</t>
  </si>
  <si>
    <t>项目完成流转林地林木1.9万亩，投资约9000万元，通过土地租金、林木流转等带动林农500户，其中脱贫户、监测户50户，实现年户均增收5000元。</t>
  </si>
  <si>
    <t>发展新型村集体经济产业，实现林木产业资源整合，拓宽农户就业渠道，群众增收，使4250户890户，脱贫户116户，480户。</t>
  </si>
  <si>
    <t>水源镇美丽村屯含香村香水柠檬基地项目工程</t>
  </si>
  <si>
    <t>20230529</t>
  </si>
  <si>
    <t>基地内滴灌管网建设。</t>
  </si>
  <si>
    <t>广东香水柠檬品质优、产量高，是一项效益可观的新兴产业，市场远景优良，打造400多亩香水柠檬种植示范基地，建成后可以带动60人以上脱贫户务工就业。</t>
  </si>
  <si>
    <t>水源镇汉传养殖场供水工程</t>
  </si>
  <si>
    <t>扩建，从下滩水库引水至蓄水池，在养殖场新建水池100立方米，抽水泵房配电设配。</t>
  </si>
  <si>
    <t>项目建成可带动村集体经济收入，增加村民的收入来源：产业发展基地配套基础设施，能解决该生猪生产场枯水期用水困难问题，保障7000头生猪生产用水，促进生猪产业发展。</t>
  </si>
  <si>
    <t>2023年自治区挂点联系水源镇三美村建设项目</t>
  </si>
  <si>
    <t>三美村</t>
  </si>
  <si>
    <t>水源镇三美村309省道至下圩道路路长388m，路面提升后宽度为4.5m，新建挡土墙13m；水源镇三美村江南屯通组道路提升工程一条465m，一条200m，总长665m，路面提升后宽度为4.5m，新建挡土墙38m；水源镇三美村四圩屯至才现道路产业路硬化工程新建长335m，路基宽4.5m，路面宽3.5m，全厚0.2m，回车平台1座，新建挡土墙50m；水源镇三美村松林屯至下陆产业路硬化工程路长950m，路基宽4.5m、路面宽3.5m，全厚0.2m，错车平台2个；水源镇三美村松林屯至下坡老产业路硬化工程路路长1516m，路基宽4.5m、路面宽3.5m，错车2座，3座涵洞；环江毛南族自治县水源镇三美村新村屯安全饮水工程新建打井1座，泵房1座，安装DN50镀锌钢管590m，抽水泵1套，0.38KV低压电线250m，电缆120m。品德优养殖专业合作社供水供电工程新建机井1座，泵房1座，抽水管462m，三箱四线低压电1000m，抽水设备2套，净化过滤设备1套。</t>
  </si>
  <si>
    <t>解决群众急难愁盼的问题，改善群众人居环境，提升群众生活品质，提高群众满意度。</t>
  </si>
  <si>
    <t>水源镇汉传养殖场供水工程（各旦村旦洞屯）</t>
  </si>
  <si>
    <t>各旦村</t>
  </si>
  <si>
    <t>20230620</t>
  </si>
  <si>
    <t>地下打井一口、1000米饮水管、500米电线、泵房及抽水设备</t>
  </si>
  <si>
    <t>项目建成可带动村集体经济收入，增加村民的收入来源：现已完成投资900万元建成总建筑面积14500平方米生猪养殖基地，年出栏商品育肥猪达到22000头规模，解决农村剩余劳动力 300 余人，贫困户 100 余人就业。</t>
  </si>
  <si>
    <t>十二主角食品环江毛南族自治县特色农产品应急处理中心（水源镇三才村集体经济项目）</t>
  </si>
  <si>
    <t>用于委托自治县城开集团代采购代管机械设备，所采购机械设备出租给广西思恩高薪食品有限责任公司用于十二主角食品环江毛南族自治县特色农产品应急处理中心建设与乡村振兴有效衔接合作开发项目建设。</t>
  </si>
  <si>
    <t>环江思恩镇民族特色手工制品加工建设项目（“好日子”民俗特色商旅小镇）</t>
  </si>
  <si>
    <t>20230816</t>
  </si>
  <si>
    <t xml:space="preserve">  "实施乡村旅游项目，支持农产品、特色手工制品品牌打造。 1、农产品集散中心生产车间：农产品生产流水线建设、原料车间、生产车间、仓储车间等建设及设备采购。 2、民族手工制品小作坊特色街（传承人特色街）：特色手工艺作坊模范点建设，配套傩面、花竹帽和刺绣等生产机械、生产用品、用具采购。 3、“一村一品”特产街：一村一品特色文化墙建设，样品店铺建设、特色物料制作及采购。 4、非遗文化街：非遗街景建设，场景塑造与美化、故事牌坊制作等。"</t>
  </si>
  <si>
    <t>1.带动村集体收益；
2.带动农产品销售，解决农产品销售难题，年产值达1000万以上；
3.带动就业500户1000人以上，其中脱贫户100户450人以上。
4.保护与促进当地特色产业发展
5.带动更多传承人把独具特色文化的手工艺品产业弘扬壮大</t>
  </si>
  <si>
    <t>思恩镇陈双村龙江屯民族特色手工制品建设基地项目</t>
  </si>
  <si>
    <t>陈双村</t>
  </si>
  <si>
    <t>20230625</t>
  </si>
  <si>
    <t>实施乡村旅游项目，支持农产品、特色手工制品品牌打造。非遗文化传承及民俗文化体验项目（民俗、民族旅拍工作室、非遗生活体验、民族服饰文化庭院经济发展传统技艺、传统工艺手工坊、画坊）建设等配套设施</t>
  </si>
  <si>
    <t>为进一步加强非遗文化的传承和保护，促进非遗文旅产业发展，达到补短板促发展实现联农带农益农目标。受益72户290人以上，其中脱贫户9户30人。</t>
  </si>
  <si>
    <t>思恩镇文化村村集体经济</t>
  </si>
  <si>
    <t>文化村</t>
  </si>
  <si>
    <t>20230307</t>
  </si>
  <si>
    <t>20230622</t>
  </si>
  <si>
    <t>思恩镇陈双村村集体经济</t>
  </si>
  <si>
    <t>思恩镇城北社区村集体经济</t>
  </si>
  <si>
    <t>城北社区</t>
  </si>
  <si>
    <t>20230314</t>
  </si>
  <si>
    <t>环江县西南同德标准化桑蚕种养扩建项目（项目二）</t>
  </si>
  <si>
    <t>20230615</t>
  </si>
  <si>
    <t>新建上簇间规模300㎡ ，新建桑叶清洗消毒间300㎡ ，地板硬化规模≥300㎡。</t>
  </si>
  <si>
    <t>提高鲜茧产量、质量，提高经济效益，发挥示范带动作用。鲜茧产量提高≥5%以上。带动受益群众人口77户270人，其中脱贫户57户200人。</t>
  </si>
  <si>
    <t>环江香牛庭院特色养殖加工销售与科技一体化项目</t>
  </si>
  <si>
    <t>20230222</t>
  </si>
  <si>
    <t>1.培训服务：聘请专家为养殖大户、致富带头人开展饲喂技术培训服务，提高农户的养殖水平，推动散养户与现代畜牧业有机衔接。
2.引导群众对牛种进行品种改良，对香牛种牛养殖补助。
3.对香牛母牛产犊补助。
4.电商平台销售服务：利用自身销售平台为农户提供活体销售服务，采取实体+电商拓宽农户销售渠道。</t>
  </si>
  <si>
    <t>1.可以带动村民劳务积极性，增加村民劳务收入，以达到增加村民的家庭收入，特别是低收入农户，能够使100人以上掌握养殖牛产业技术，提高农户养殖香牛积极性，增加农户收入。
2.新型经营主体引领带动当地农户总数50%以上，带动脱贫户35%以上。</t>
  </si>
  <si>
    <t>毛南山乡香螺香米产业项目</t>
  </si>
  <si>
    <t>建设内容包含：打造100亩以上富硒米，稻花鱼、稻田螺养殖基地，对稻苗、鱼苗、螺统一品种、统一种养殖技术扶持、统一销售，修建排洪渠道800米；田坎加固宽15至20公分，高30至40公分，每1亩开挖1个鱼坑长1米宽1米；</t>
  </si>
  <si>
    <t>1.通过政府引导，农业部门技术指导，在下南社区、波川村、中南村、仪凤村等4个村打造2000亩以上富硒米示范带，种植两季，力争富硒米年产量达1600吨以上，产值可达480万元以上，预计带动281户群众，扩宽少数民族群众增收渠道。2.通过种养殖为一体发展产业，养100亩稻鱼及稻螺，可产值1万斤鱼，5万斤螺，力争年产值达45万元左右，进一步促进群众增收。3.通过建设农特产品电商展销中心，为群众搭建销售平台、渠道，解决销售难题，提振群众发展农业信心。</t>
  </si>
  <si>
    <t>下南乡中南村村集体经济</t>
  </si>
  <si>
    <t>扩宽路长0.485公里，路面提升后宽度为4.5米，路基宽度为5米</t>
  </si>
  <si>
    <t>下南乡下南社区村集体经济</t>
  </si>
  <si>
    <t>道路长0.618公里，路基宽5.5米，路面宽4.5米。</t>
  </si>
  <si>
    <t>下南乡堂八村村集体经济</t>
  </si>
  <si>
    <t>道路长0.422公里，路基宽5.5米，路面宽4.5米。</t>
  </si>
  <si>
    <t>2023年环江毛南族自治县下南乡农田水利建设项目</t>
  </si>
  <si>
    <t>20230525</t>
  </si>
  <si>
    <t>排水渠道6条,总长1515m，灌溉渠道40m.</t>
  </si>
  <si>
    <t>灌溉面积250亩，排水面积250亩。解决群众农田排灌问题，提高水利用率，促进农业生产产量。受益71户249人，其中脱贫户19户69人。</t>
  </si>
  <si>
    <t>下南乡环江佳合生态养殖家庭农场供水工程项目</t>
  </si>
  <si>
    <t>仪凤村</t>
  </si>
  <si>
    <t>建300立方米青贮池1个。</t>
  </si>
  <si>
    <t>解决畜禽养殖用水，保证饮用水源正常、安全，保璋畜牧生产正常开展。</t>
  </si>
  <si>
    <t>十二主角食品环江毛南族自治县特色农产品应急处理中心（下南乡堂八村集体经济项目）</t>
  </si>
  <si>
    <t>国储林项目-驯乐乡山岗村村集体经济</t>
  </si>
  <si>
    <t>20230131</t>
  </si>
  <si>
    <t>20230330</t>
  </si>
  <si>
    <t>完成林地林木收储10000亩，纵深推进林业现代化发展</t>
  </si>
  <si>
    <t>驯乐苗族乡2023年标准化蚕房建设项目</t>
  </si>
  <si>
    <t>康宁村</t>
  </si>
  <si>
    <t>20230513</t>
  </si>
  <si>
    <t>先建后补，新建蚕房2580.6个平方米、可以养蚕100张蚕，提高鲜蚕产量和质量</t>
  </si>
  <si>
    <t>项目建成后，一年产鲜蚕100吨，总产值550万元、项目实现利润带动150户种植，带动种植劳务200人、种植劳务每人每年增收1.8万元左右。</t>
  </si>
  <si>
    <t>长美乡环江香牛产业高质量发展项目</t>
  </si>
  <si>
    <t>20230713</t>
  </si>
  <si>
    <t>1、牛栏建设及配套设施，新建栏舍面积860㎡，改造栏舍面积250㎡。                 2、环江香牛牛犊补助15头。</t>
  </si>
  <si>
    <t>长美乡环江香牛产业发展政府贴息贷款项目</t>
  </si>
  <si>
    <t>据环江毛南族自治县香牛产业贷款贴息实施管理办法，经营主体为扩大养牛产业规模，申请贷款20万元用于能繁母牛购买、饲料加工厂建设等，政府贴息利率4%。</t>
  </si>
  <si>
    <t>通过贷款贴息，支持经营主体扩大养牛产业规模，申请贷款20万元用于能繁母牛购买、饲料加工厂建设。</t>
  </si>
  <si>
    <t>长美乡八福村股份经济合作社青梅基地水肥一体化项目</t>
  </si>
  <si>
    <t>八福村</t>
  </si>
  <si>
    <t>以八福村股份经济经济合作社牵头，建设500亩青梅基地水肥一体化灌慨，配套动力过滤设备设施、输水管网、大水池、塑料水箱。</t>
  </si>
  <si>
    <t>1.通过水肥一体化改善青梅长势，促进青梅产量提高，预计2025年基地亩产青梅750斤，产值约37万元。
2.带动群众就业15人以上。3.发挥引领示范作用，带动周边群众发展青梅产业，壮大全乡青梅经济。受益群众35户126人，其中脱贫户7户23人。</t>
  </si>
  <si>
    <t>2023年长美乡光伏维修项目</t>
  </si>
  <si>
    <t>20230501</t>
  </si>
  <si>
    <t>1.八福村光伏电站迁移工程2.长美乡各村光伏维修工程</t>
  </si>
  <si>
    <t>通过迁移和维修光伏设施充分发挥光伏电站对村集体经济收益增长带动作用，切实做好收益分配</t>
  </si>
  <si>
    <t>环江思恩镇西南村柑桔高产高效示范基地项目</t>
  </si>
  <si>
    <t>思恩镇西南村</t>
  </si>
  <si>
    <t>20231231</t>
  </si>
  <si>
    <t>通过先建后补的方式在水果主产区新建水肥一体化灌溉设备一套，改善配套基础设施等，推行水果标准化生产技术，提高水果品质和产量，打造乡村振兴水果高产高效示范基地1个，覆盖水果面积约300亩。</t>
  </si>
  <si>
    <t>通过项目实施，促进地方持续发展特色优势产业，不断提高产业发展水平。带动农户200户800人，其中脱贫户、监测户50户180人。</t>
  </si>
  <si>
    <t>农综中央</t>
  </si>
  <si>
    <t>环江县洛阳镇古昌村昌盛酒坊</t>
  </si>
  <si>
    <t>洛阳镇古昌村</t>
  </si>
  <si>
    <t>建设标准化示范小酒坊，修缮闲置的乐昌小学600平米作为酒坊厂房，购买设施设备，利用酒糟腌制酸菜，配套建设农田机耕路硬化1.5公里，水渠约1公里。</t>
  </si>
  <si>
    <t>打造标准酒坊，酒坊通过收购全村大米、玉米、红薯、蔬菜等，带动全村群众；在农田种植大米及禾花鱼养殖，酒糟喂养禾花鱼，带动福昌、上乐、安乐屯87户316人，其中脱贫户60户201人。以示范基地为阵地，酒坊、养殖场、高标准农田联合运营，形成链接发展，相辅相成。带动全村1091户3659人，其中脱贫户432户1711人。</t>
  </si>
  <si>
    <t>农综中央70.3404，自治区4.64603</t>
  </si>
  <si>
    <t>农综</t>
  </si>
  <si>
    <t>洛阳镇香牛产业高质量发展项目</t>
  </si>
  <si>
    <t>1.新建、扩建或改造的牛舍采用先建后补的方式进行，其中新（扩、改）建牛栏舍2000㎡×200元=400000元。
2.补助采用经营主体先养后补方式进行，其中指定的品种牛犊30头×1000元=30000元，非指定的品种牛犊250头×500元=125000元。
3.补助采用经营主体先买后补的方式进行，其中购买并养殖良种母牛40头、良种公牛4头，投资母牛50×2000=100000元，公牛4×5000元=20000元。</t>
  </si>
  <si>
    <t>洛阳镇永权村才腊屯立体综合种养基地项目(自治区)</t>
  </si>
  <si>
    <t>洛阳镇永权村</t>
  </si>
  <si>
    <t>在洛阳镇永权村才腊屯利用水库引水，在水库下游建设养鱼基地，水面种植水稻、荷花，周围种植柑橘等植物，涉及土地面积120亩，涉及农户235户，749人，其中脱贫户41户，152人。</t>
  </si>
  <si>
    <t>标准化示范基地，通过养鱼，种植水稻、荷花，周围种植柑橘等植物，实现年产值50万元以上，效益达25万元，带动周边村屯集体经济收入达到7万元以上，带动脱贫人口15人以上务工就业增加收入，为洛阳镇产业结构调整及村集体经济提供新的发展思路和模式。</t>
  </si>
  <si>
    <t>农综自治区</t>
  </si>
  <si>
    <t>洛阳镇永权村地脉屯立体综合种养基地项目</t>
  </si>
  <si>
    <t>在洛阳镇永权村地脉屯利用水库通过养鱼，种植水稻、荷花、火龙果，养殖鸡、鸭、鹅、牛等，周围种植柑橘等植物，涉及土地面积200亩。</t>
  </si>
  <si>
    <t>川山镇乐衣村香水柠檬水肥一体化先建后补项目</t>
  </si>
  <si>
    <t>川山镇乐衣村</t>
  </si>
  <si>
    <t>通过先建后补的方式在主产区新建水肥一体化灌溉设备一套，覆盖水果面积80亩。</t>
  </si>
  <si>
    <t>川山镇五圩村五圩生态农业养殖专业合作社基础设施建设项目</t>
  </si>
  <si>
    <t>川山镇五圩村</t>
  </si>
  <si>
    <t>新建饮水池1个，改造现有栏舍1500平米和新建栏舍500平米。</t>
  </si>
  <si>
    <t>通过帮扶础设施建设，改善养殖环境，提高养殖效率，延伸产业链，推动产业健康持续发展。</t>
  </si>
  <si>
    <t>环江科索种养专业合作社桑蚕高质量发展建设先建后补项目</t>
  </si>
  <si>
    <t>通过先建后补，新建小蚕共育室一个350平米。包括标准化小蚕共育室建设用地平整，小蚕共育室需配备建设水帘空调、温度调控（锅炉加热设备）设备，新增优质桑园35亩左右。</t>
  </si>
  <si>
    <t>环江北平桑蚕种养专业合作社标准化蚕房建设先建后补项目</t>
  </si>
  <si>
    <t>通过先建后补，合作社社员新建标准化蚕房7个660平米，新建的蚕房均配套建设轨道以及自动上簇机械设备。</t>
  </si>
  <si>
    <t>1、新建标准化蚕房后，合作社年每年可养蚕达12批次，蚕茧产量9吨左右，产值48万元左右；2、通过改善养殖条件，实现人蚕分居，提高养蚕的成功率，扩大养殖规模，助力蚕农增产增收，发挥养殖示范作用。项目建成后预计受益群众27户59人，其中脱贫户、监测户16户37人。</t>
  </si>
  <si>
    <t>大安乡才平柑橘高产高效示范基地先建后补项目</t>
  </si>
  <si>
    <t>通过先建后补的方式在水果主产区新建水肥一体化灌溉设备一套，推行水果标准化生产技术，提高水果品质和产量，打造乡村振兴水果高产高效示范基地1个，覆盖水果面积200亩。</t>
  </si>
  <si>
    <t>示范基地提升设施设备水平。打造水肥智能化、种植标准化、品质优良、产量稳定的水果高产高效示范基地。并以示范基地为阵地大力开展水果产业科技培训,带动全县水果产业的高质量发展。带动脱贫户5户18人，人均年增收250元以上。</t>
  </si>
  <si>
    <t>长美乡内同村甘花屯环江天富农副产品购销有限责任公司桑蚕高质量建设基地</t>
  </si>
  <si>
    <t>长美乡内同村甘花屯</t>
  </si>
  <si>
    <t>一、长美乡内同村甘花屯环江天富农副产品购销有限责任公司桑蚕基地水肥一体化
1.600亩桑园水肥一体化灌慨；2.动力过滤设备设施15万元；3.输水管网27万元；4.大水池2个20万元；5.塑料水箱6个3万元；6.水利工程16万元。总投资81万元。（以正式设计预算为准）。 二、长美乡内同村甘花屯环江天富农副产品购销有限责任公司养蚕设备设施提升改造购买智能数控喂蚕机10台及配套轨道安装118万元；2.购买空气消杀系统设备10台6万元。总投资124万元。</t>
  </si>
  <si>
    <t xml:space="preserve">一、桑蚕基地水肥一体化     
1.提高600亩桑园桑叶质量，桑叶产量提高20%以上。2.安排就业人员30人，其中脱贫户5人。3.带动示范作用，带动周边养蚕户500户提质改造桑园管护。               
二、养蚕设备设施提升改造   
1.智能数控喂蚕，省力、提高生产效率。喂叶速度15-20平方米/台.分钟。2.优化饲养环境，提高养蚕成功率。3.实现养蚕收入300万元；4.安排就业50人，脱贫户占10%以上。示范带动周边养蚕户500户。  </t>
  </si>
  <si>
    <t>东兴镇香牛产业高质量发展项目</t>
  </si>
  <si>
    <t xml:space="preserve">项目包含推进标准化规模养殖，标准养殖栏舍及生活生产、粪污处理；建立良种繁育体系（母牛产犊补助、良种种牛牛引进补助等）以及金融信贷支撑技术培训等                </t>
  </si>
  <si>
    <t>龙岩乡高山百年老油茶加工项目</t>
  </si>
  <si>
    <t>龙岩乡村级集体经济在安山村建高山百年老油茶加工基地，占地26亩。建设内容（扩建）：原料筛选场、茶籽原料房、茶籽烘干房、榨油加工房、原油储存房、传统榨油体验坊及等烘干机、及炼油加工等设备，采取“现代+古法”相结合加工方式，提质增效，带动全乡和辐射周边地方油茶产业发展壮大。</t>
  </si>
  <si>
    <t>覆盖全乡2.5万亩油茶加工提炼，年产值100万，效益（利润）50万元以上，带动每个村村集体经济收入，达到5万元以上，带动40人以上务工就业，为龙岩乡产业结构调整及村集体经济提供新的发展思路和模式</t>
  </si>
  <si>
    <t>驯乐苗族乡太平村干受屯田头水柜建设工程</t>
  </si>
  <si>
    <t>太平村</t>
  </si>
  <si>
    <t>新建水柜180㎡，农田水利灌溉蓄水达108m³，铺设灌溉水管2公里，辐射周边群众田地40亩</t>
  </si>
  <si>
    <t>完成项目实施并投入使用，促进太平村干受屯30户100人其中脱贫监测人口13户52人生产生活</t>
  </si>
  <si>
    <t>三</t>
  </si>
  <si>
    <t>2023年第一批小额信贷贴息</t>
  </si>
  <si>
    <t>乡村振兴局</t>
  </si>
  <si>
    <t>用于支付脱贫户、三类对象监测户等发展产业小额扶贫信贷贴息</t>
  </si>
  <si>
    <t>解决脱贫户、三类对象监测户农业发展资金不足问题，满足脱贫户、三类对象监测户再生产拓展资金需求渠道，保证产业稳定发展等，用于支持脱贫户、三类对象监测户等小额扶贫信贷贴息，促进产业发展，实现稳定增收</t>
  </si>
  <si>
    <t>中央660，自治区290，县级147.994271万</t>
  </si>
  <si>
    <t>2023年第二批小额信贷贴息</t>
  </si>
  <si>
    <t>2023年第三批小额信贷贴息</t>
  </si>
  <si>
    <t>中央82.992776，自治区17</t>
  </si>
  <si>
    <t>四</t>
  </si>
  <si>
    <t>川山镇文江村文江移民安置点扶贫车间工程（易安后扶）</t>
  </si>
  <si>
    <t>川山镇文江村文江移民安置点</t>
  </si>
  <si>
    <t>新建设扶贫车间厂房、仓库等约1200平方米</t>
  </si>
  <si>
    <t xml:space="preserve">通过创建扶贫车间，促进创业就业，解决文江村以及周边木论社区、下久村、下干村、塘万村、乐衣村等闲散劳动力就业务工问题，月收入在2000元左右，巩固脱贫攻坚成果。受益群众2000户8500人，其中脱贫户1262户4753人。
</t>
  </si>
  <si>
    <t>2</t>
  </si>
  <si>
    <t>城西街道易地扶贫搬迁后续扶持小菜园建设项目</t>
  </si>
  <si>
    <t>毛南家园社区</t>
  </si>
  <si>
    <t>1、200亩田地平整，坡改梯；2、新建排洪渠道600米；3、建1个300立方米蓄水池，10个30立方米地头水柜，水管2000米，4、抽水管理房1个。</t>
  </si>
  <si>
    <t>项目建好后，有效解决毛南家园社区群众生产生活问题，带动群众发展增收，直接受益脱贫户1800户，人口3000多人。</t>
  </si>
  <si>
    <t xml:space="preserve">       </t>
  </si>
  <si>
    <t>附表1-2</t>
  </si>
  <si>
    <t>农村基础设施建设项目计划表</t>
  </si>
  <si>
    <t>1</t>
  </si>
  <si>
    <t>城西街道三乐社区乔谭屯后塘水果和林业产业道路建设项目</t>
  </si>
  <si>
    <t>城西街道三乐社区</t>
  </si>
  <si>
    <t>20230630</t>
  </si>
  <si>
    <t>产业道路硬化700米，路基宽4.5米，路面宽4.5米，砼厚0.22米</t>
  </si>
  <si>
    <t>群众积极参与，投工投劳增产增收，解决沿线群众生产生活发展难问题</t>
  </si>
  <si>
    <t>城西街道耐禾村塘英屯道路硬化工程</t>
  </si>
  <si>
    <t>城西街道耐禾村</t>
  </si>
  <si>
    <t>硬化路面宽4.5米，长1500米</t>
  </si>
  <si>
    <t>3</t>
  </si>
  <si>
    <t>思恩镇文化村下兰屯至板用屯道路扩宽工程</t>
  </si>
  <si>
    <t>思恩镇文化村</t>
  </si>
  <si>
    <t>道路长620米 拓宽1米</t>
  </si>
  <si>
    <t>解决上阳、下阳、内卯、外卯、土足、下兰1100群众的运输难题，助推六个屯桑蚕、柑橘、菜牛等产业发展</t>
  </si>
  <si>
    <t>4</t>
  </si>
  <si>
    <t>大安乡大安社区下洞屯道路水毁项目</t>
  </si>
  <si>
    <t>大安乡大安社区</t>
  </si>
  <si>
    <t>完成道路维修、掏空、填补等修复工程。</t>
  </si>
  <si>
    <t>解决沿线群众出行难问题，促进当地生产生活发展，提高居民生活质量，改善农村人居生活环境；受益总500人，其中脱贫户203人。</t>
  </si>
  <si>
    <t>5</t>
  </si>
  <si>
    <t>环江毛南族自治县龙岩乡达科村拉朗屯至沙黑杉木产业砂石路工程</t>
  </si>
  <si>
    <t>20230103</t>
  </si>
  <si>
    <t>新建产业砂石路5.5公里，路基宽5.0米，路面宽4.0米。</t>
  </si>
  <si>
    <t>项目建成后,有效改善生产作业条件，增加村民收入，还能增加村民劳务收放，特别是低收入农户，带动356户1268人，其中脱贫户178户567人</t>
  </si>
  <si>
    <t>中央77.567637，县级5.940306</t>
  </si>
  <si>
    <t>6</t>
  </si>
  <si>
    <t>环江县龙岩乡达科村英对坳至李家杉木产业道路硬化工程</t>
  </si>
  <si>
    <t>硬化产业道路3.2公里，路基宽4.5米，路面宽3.5米，砼厚0.19米。</t>
  </si>
  <si>
    <t>项目建成后，有效改善生产作业条件，还能增加村民劳务收放，特别是低收入农户，受益总户数41户142人，其中贫困户40户139人。</t>
  </si>
  <si>
    <t>7</t>
  </si>
  <si>
    <t>环江毛南族自治县大安乡老可爱土祥屯至肯坡屯产业路</t>
  </si>
  <si>
    <t>土祥屯至肯坡屯产业路约6公里，路基宽4.5米，路面宽3.5米，砼厚0.19米、错车道、涵洞等</t>
  </si>
  <si>
    <t>硬化土祥屯至肯坡屯产业路6公里,改善肯俄、下荒、长洞、美三、坡日、可朴、肯坡、机洞、坤洞等9个自然屯的农业生产条件，带动107户307人，其中脱贫户5户11人产业发展，降低农产品运输成本。解决老可爱700多亩耕地生产作业道路，基地种植桑树280亩亩，玉米240亩 ，中草药50亩，油茶80亩，桉树260亩，牛240头，猪95头，羊120头，鸡鸭2400羽.</t>
  </si>
  <si>
    <t>8</t>
  </si>
  <si>
    <t>思恩镇陈双村“四坊”至露营坡柑橘产业道路</t>
  </si>
  <si>
    <t>产业道路硬化265米，路基宽4.5米，路面宽4.5米，砼厚0.22米，砌挡土墙</t>
  </si>
  <si>
    <t>群众积极参与，投工投劳增产增收，解决沿线群众生产生活发展难问题。</t>
  </si>
  <si>
    <t>9</t>
  </si>
  <si>
    <t>2023年自治区挂点联系下南乡中南村建设项目</t>
  </si>
  <si>
    <t>20230428</t>
  </si>
  <si>
    <t>在毛南山乡千亩香米示范带中建设中南村东信屯田地排灌渠道，排洪渠道2.5m*3m，长450米，灌溉渠道 1m*1m，长350米，50*50，长260米，1.5m*1.5m，长 300米。</t>
  </si>
  <si>
    <t>1.在中南村打造百亩以上毛南香米示范基地，年产量达6万斤，产值可达9万元以上，预计带动60户群众，扩宽少数民族群众增收渠道；2.在中南村、仪凤村打造100亩毛南香螺示范基地，2023年完成基础设施建设并投产，预计2024年后年可产螺7万斤，年产值35万余元。</t>
  </si>
  <si>
    <t>10</t>
  </si>
  <si>
    <t>思恩镇陈双村龙江屯露营坡产业道路提升工程</t>
  </si>
  <si>
    <t>安装防护栏338米，硬化步道路128米</t>
  </si>
  <si>
    <t>11</t>
  </si>
  <si>
    <t>洛阳镇红阳社区红茂大院内给水管网、排水（污）管网改造工程</t>
  </si>
  <si>
    <t>红茂大院</t>
  </si>
  <si>
    <t>对陈旧的给水管网及排污、排水管道进行更新改造，给水管网约2600米，排污管网约1400米。初步概算需建设资金</t>
  </si>
  <si>
    <t>改造给排水管网，保障基本民生。使3800多群众受益，其中涉及城镇低收入、弱势人群近900人</t>
  </si>
  <si>
    <t>12</t>
  </si>
  <si>
    <t>洛阳镇红安社区公共基础设施维修工程</t>
  </si>
  <si>
    <t>红茂矿区洛阳安置点</t>
  </si>
  <si>
    <t>二期廉租房周边道路需硬化600米，排水沟及盖板维修更新800米，关键场所安全围栏300米。</t>
  </si>
  <si>
    <t>对红茂矿区洛阳集中安置点基础设施进行维修、新建，方便群众生活，改善居住环境。使近8000安置对象受益</t>
  </si>
  <si>
    <t>13</t>
  </si>
  <si>
    <t>洛阳镇鸿欣民宿入园道路拓宽硬化工程</t>
  </si>
  <si>
    <t>旧都力屯</t>
  </si>
  <si>
    <t>拓宽通往该鸿欣民宿的道路约300米，初步概算需要建设资金13.5万元</t>
  </si>
  <si>
    <t>拓宽通往鸿欣民宿道路约300米，全力推进全域旅游创建工作，涉及农户25户92人，其中脱贫户4户14人。</t>
  </si>
  <si>
    <t>14</t>
  </si>
  <si>
    <t>下南乡中南村上光屯产业道路</t>
  </si>
  <si>
    <t>中南村</t>
  </si>
  <si>
    <t>产业道路两条，总长660m。（1）路线一，k0+000 -- k0+115右侧挡土墙高0.50m，k0+115 -- k0+340两侧挡土墙高0.50m、垫层厚30cm、路长340m,宽2.50m。
（2）路线二，长320m、宽2.50m、两侧挡土墙高0.60m、垫层厚30cm，路边三面光排水沟长420m、内空30cm×30cm。</t>
  </si>
  <si>
    <t>促进农业生产,受益71户249人，其中脱贫户19户69人。</t>
  </si>
  <si>
    <t>15</t>
  </si>
  <si>
    <t>明伦镇北宋村环江牧乐生态种养专业合作社香牛养殖产业道路硬化工程</t>
  </si>
  <si>
    <t>北宋村</t>
  </si>
  <si>
    <t>产业路2公里，路基宽3.5米，路面宽3.5米</t>
  </si>
  <si>
    <t xml:space="preserve">硬化产业路2公里,改善农业生产条件，降低农产品运输成本，解决基地生产作业道路，基地养殖60头牛。 </t>
  </si>
  <si>
    <t>16</t>
  </si>
  <si>
    <t>水源镇水源社区才王屯漫水桥项目工程</t>
  </si>
  <si>
    <t>发改局</t>
  </si>
  <si>
    <t>水源社区才王屯</t>
  </si>
  <si>
    <t>建设漫水桥长8米，桥面宽5米。</t>
  </si>
  <si>
    <t>建设漫水桥长8米，解决当地群众生产生活条件，促进才王屯产业发展需求，受益群众27户、94人，其中脱贫人口5户、12人。</t>
  </si>
  <si>
    <t>17</t>
  </si>
  <si>
    <t>明伦镇百祥村青峨屯后才产业道路硬化工程（1期）</t>
  </si>
  <si>
    <t>明伦镇百祥村青峨屯</t>
  </si>
  <si>
    <t>产业道路硬化1.64公里，提升村屯间通行能力，改善农业生产条件。解决耕地150亩、林地300亩基地生产作业道路</t>
  </si>
  <si>
    <t>产业道路硬化1.64公里，提升村屯间通行能力，改善农业生产条件。解决耕地150亩、林地300亩基地生产作业道路，带动产业发展，降低农产品运输成本。受益群众62户、268人，其中脱贫人口30户、120人。</t>
  </si>
  <si>
    <t>18</t>
  </si>
  <si>
    <t>思恩镇清潭村米洞屯水峒产业道路硬化工程</t>
  </si>
  <si>
    <t>思恩镇清潭村米洞屯</t>
  </si>
  <si>
    <t>产业道路硬化1.0公里，路基宽4.5m，路面宽3.5m，厚0.2米，涵管等。</t>
  </si>
  <si>
    <t>产业道路硬化1.0公里，改善农业生产条件，让全屯103户（其中脱贫户11户）312人收益。带动产业发展，降低农产品运输成本，解决基地生产作业道路。</t>
  </si>
  <si>
    <t>19</t>
  </si>
  <si>
    <t>大才乡大才社区坡安至新庄、加华屯优质稻产业道路硬化工程</t>
  </si>
  <si>
    <t>产业道路硬化2.12公里，路基宽4米，路面宽3米，砼厚0.2米、涵管等</t>
  </si>
  <si>
    <t>产业道路硬化2.12公里，改善群众生产耕种地370亩，进一步提高种粮产量和群众耕种积极性，有效治理当地生态环境，防止农田水土流失，有利于农民生产生活。受益群众113户、476人，其中脱贫人口41户、201人。</t>
  </si>
  <si>
    <t>20</t>
  </si>
  <si>
    <t>下南乡中南村松崖屯优质稻产业道路硬化工程</t>
  </si>
  <si>
    <t>下南乡中南村松崖屯</t>
  </si>
  <si>
    <t>产业道路硬化0.450公里，路基宽4米，路面宽3米，砼厚0.2米、涵管等</t>
  </si>
  <si>
    <t>产业道路硬化0.450公里，改善群众生产耕田种地60亩，进一步提高种粮产量和群众耕种积极性，有效治理当地生态环境，防止农田水土流失，有利于农民生产生活。受益群众56户、214人，其中脱贫人口26户、97人。</t>
  </si>
  <si>
    <t>21</t>
  </si>
  <si>
    <t>东兴镇标山村红广屯拓宽道路硬化工程</t>
  </si>
  <si>
    <t>东兴镇标山村红广屯</t>
  </si>
  <si>
    <t>产业道路硬化2.5公里，路基宽4.5米，路面宽3.5米。</t>
  </si>
  <si>
    <t>产业道路硬化2.5公里，解决当地群众生产生活条件，有助于群众生产耕种，受益群众116户，427人，其中脱贫人口26户、102人。</t>
  </si>
  <si>
    <t>22</t>
  </si>
  <si>
    <t>驯乐乡山岗村必任屯至那屯产业路硬化工程</t>
  </si>
  <si>
    <t>路基宽4.5米，路面宽3.5米，砼厚0.20米、错车道、涵洞等</t>
  </si>
  <si>
    <t>解决群众急难愁盼的问题，改善群众人居环境，提升群众生活品质，提高群众满意度。受益总230人，其中脱贫户120人。</t>
  </si>
  <si>
    <t>23</t>
  </si>
  <si>
    <t>明伦镇干城村下弄屯优质稻产业道路硬化工程</t>
  </si>
  <si>
    <t>明伦镇干城村下弄屯</t>
  </si>
  <si>
    <t>硬化产业路0.75公里，路基宽4.5米，路面宽3.5米。</t>
  </si>
  <si>
    <t>硬化产业路0.75公里,改善群众生产耕种地250亩，发展水稻玉米桑蚕产业，受益总户数142户498人，其中脱贫户70户248人。</t>
  </si>
  <si>
    <t>24</t>
  </si>
  <si>
    <t>驯乐乡平治社区板榜屯漫水桥</t>
  </si>
  <si>
    <t>驯乐乡平治社区板榜屯</t>
  </si>
  <si>
    <t>新建漫水桥80米，引桥70米，桥面宽5米，高2米。</t>
  </si>
  <si>
    <t>新建漫水桥80米，引桥70米，桥面宽5米，高2米。解决受益群众147户、567人，其中脱贫人口62户、287人</t>
  </si>
  <si>
    <t>25</t>
  </si>
  <si>
    <t>东兴镇东兴社区后河屯漫水桥</t>
  </si>
  <si>
    <t>东兴镇东兴社区后河屯</t>
  </si>
  <si>
    <t>新建漫水桥16米，引桥40米，桥面宽5米，高2米。</t>
  </si>
  <si>
    <t>新建漫水桥16米，引桥40米，桥面宽5米，高2米。解决受益群众37户、110人，其中脱贫人口16户、57人。</t>
  </si>
  <si>
    <t>26</t>
  </si>
  <si>
    <t>明伦镇何狂村鸟河屯漫水桥</t>
  </si>
  <si>
    <t>明伦镇何狂村鸟河屯</t>
  </si>
  <si>
    <t>新建漫水桥8米，引桥30米，桥面宽5.5米，高3米。</t>
  </si>
  <si>
    <t>新建漫水桥8米，引桥30米，桥面宽5.5米，高3米。解决40户216人行路难问题，其中贫困户23户81人。</t>
  </si>
  <si>
    <t>27</t>
  </si>
  <si>
    <t>川山镇塘万村平光屯上甲至洞光油茶产业道路硬化工程</t>
  </si>
  <si>
    <t>新增产业路道路硬化3公里，路基宽4.5米，路面宽3.5米，砼厚0.2米、错车道等。</t>
  </si>
  <si>
    <t>通过增加基础设施建设，改善农业生产条件，降低农产品运输成本，增加群众收入。受益群众120户424人，其中脱贫户45户184人。</t>
  </si>
  <si>
    <t>28</t>
  </si>
  <si>
    <t>环江毛南族自治县大安乡老可爱可朴屯至长洞屯、下荒屯产业道路硬化工程</t>
  </si>
  <si>
    <t>道路长4.5公里，路基宽4.5米，路面宽3.5米，砼厚0.19米、错车道、涵洞等</t>
  </si>
  <si>
    <t>硬化可朴屯至长洞屯、下荒屯产业路4.5公里,解决沿线群众出行难问题、降低群众农产品运输成本，促进当地生产生活发展。</t>
  </si>
  <si>
    <t>29</t>
  </si>
  <si>
    <t>龙岩乡黄种村上同屯平板桥</t>
  </si>
  <si>
    <t>龙岩乡黄种村上同屯</t>
  </si>
  <si>
    <t>新建平板桥24延米，桥墩、桥板、引桥等。</t>
  </si>
  <si>
    <t>完善平板桥硬化，解决沿线80户268人出行难及生产生活不便问题，促进产业发展。</t>
  </si>
  <si>
    <t>30</t>
  </si>
  <si>
    <t>川山镇古宾村后山屯通组道路提升工程</t>
  </si>
  <si>
    <t>川山镇古宾村后山屯</t>
  </si>
  <si>
    <t>路基宽5.5米，路面宽4.5米，砼厚0.20米、错车道、涵洞等</t>
  </si>
  <si>
    <t>31</t>
  </si>
  <si>
    <t>东兴镇加兴村坡元屯通组道路提升工程</t>
  </si>
  <si>
    <t>东兴镇加兴村坡元屯</t>
  </si>
  <si>
    <t>32</t>
  </si>
  <si>
    <t>龙岩乡安山村上梅屯通组道路提升工程</t>
  </si>
  <si>
    <t>龙岩乡安山村上梅屯</t>
  </si>
  <si>
    <t>33</t>
  </si>
  <si>
    <t>龙岩乡良兴村龙莫屯通组道路提升工程</t>
  </si>
  <si>
    <t>龙岩乡良兴村龙莫屯</t>
  </si>
  <si>
    <t>34</t>
  </si>
  <si>
    <t>明伦镇干城村下博屯通组道路提升工程</t>
  </si>
  <si>
    <t>明伦镇干城村下博屯</t>
  </si>
  <si>
    <t>35</t>
  </si>
  <si>
    <t>明伦镇明伦社区安民三通组道路提升工程</t>
  </si>
  <si>
    <t>明伦镇明伦社区安民三通组</t>
  </si>
  <si>
    <t>36</t>
  </si>
  <si>
    <t>明伦镇柳平村凤凰屯通组道路提升工程</t>
  </si>
  <si>
    <t>明伦镇柳平村凤凰屯</t>
  </si>
  <si>
    <t>37</t>
  </si>
  <si>
    <t>思恩镇陈双村新源屯通组道路提升工程</t>
  </si>
  <si>
    <t>思恩镇陈双村新源屯</t>
  </si>
  <si>
    <t>38</t>
  </si>
  <si>
    <t>明伦镇何狂村平门屯水稻产业道路硬化工程</t>
  </si>
  <si>
    <t>明伦镇何狂村</t>
  </si>
  <si>
    <t>20230609</t>
  </si>
  <si>
    <t>新建产业道路硬化长1.69公里，路基宽4.5米，路面宽3.5米砼厚0.22米错车道，涵洞等</t>
  </si>
  <si>
    <t>产业道路硬化1.69公里，改善农业生产条件，让全屯83户（其中脱贫户11户）241人收益。带动产业发展，降低农产品运输成本，解决基地生产作业道路。</t>
  </si>
  <si>
    <t>39</t>
  </si>
  <si>
    <t>下南乡堂八村堂八水库至上堂屯通屯道路提升工程</t>
  </si>
  <si>
    <t>下南乡堂八村堂八</t>
  </si>
  <si>
    <t>解决群众急难愁盼的问题，改善群众人居环境，提升群众生活品质，提高群众满意度。受益总263人，其中脱贫户129人。</t>
  </si>
  <si>
    <t>40</t>
  </si>
  <si>
    <t>水源镇含香村长桥屯优质稻、桑蚕产业道路硬化工程</t>
  </si>
  <si>
    <t>产业路2.5公里，路基宽3.5米，路面宽3.5米</t>
  </si>
  <si>
    <t>硬化产业路2.5公里改善农业生产条件，降低农产品运输成本，解决基础生产作业道路。</t>
  </si>
  <si>
    <t>41</t>
  </si>
  <si>
    <t>龙岩乡敢岩村板沟屯路面硬化工程</t>
  </si>
  <si>
    <t>板沟屯</t>
  </si>
  <si>
    <t>硬化道路560M。</t>
  </si>
  <si>
    <t>改善该屯30多户农户生产生活条件和人居环境</t>
  </si>
  <si>
    <t>42</t>
  </si>
  <si>
    <t>驯乐苗族乡福寿社区才勒至肯上平板桥建设工程</t>
  </si>
  <si>
    <t>才勒屯</t>
  </si>
  <si>
    <t>新建一座31米平板桥，一座6.5米平板桥等。</t>
  </si>
  <si>
    <t>补齐农村道路建设短板，解决沿线群众出行难问题，促进当地生产生活发展。受益总户数92户330人，其中脱贫23户83人。间接辐射全乡山岗村、长北村、镇北村及福寿社区等周边群众约3000户10000人</t>
  </si>
  <si>
    <t>43</t>
  </si>
  <si>
    <t>水源镇和平村三烈至大方屯通屯道路提升工程</t>
  </si>
  <si>
    <t>水源镇和平村</t>
  </si>
  <si>
    <t>44</t>
  </si>
  <si>
    <t>长美乡内典村坡散屯通组道路提升工程</t>
  </si>
  <si>
    <t>长美乡内典村坡散屯</t>
  </si>
  <si>
    <t>45</t>
  </si>
  <si>
    <t>长美乡内同村三弄屯通组道路提升工程</t>
  </si>
  <si>
    <t>长美乡内同村三弄屯</t>
  </si>
  <si>
    <t>46</t>
  </si>
  <si>
    <t>水源镇中涧村平里屯通组道路提升工程</t>
  </si>
  <si>
    <t>水源镇中涧村平里屯</t>
  </si>
  <si>
    <t>47</t>
  </si>
  <si>
    <t>水源镇里腊村东蒙屯通组道路提升工程</t>
  </si>
  <si>
    <t>水源镇里腊村东蒙屯</t>
  </si>
  <si>
    <t>48</t>
  </si>
  <si>
    <t>龙岩乡安山村上梅屯通组道路提升工程（二期）</t>
  </si>
  <si>
    <t>安山村上梅屯</t>
  </si>
  <si>
    <t>解决群众急难愁盼的问题，改善群众人居环境，提升群众生活品质，提高群众满意度。受益总196人，其中脱贫户56人。</t>
  </si>
  <si>
    <t>49</t>
  </si>
  <si>
    <t>洛阳镇地蒙村现床至地脉屯通屯道路提升工程</t>
  </si>
  <si>
    <t>洛阳镇地蒙村</t>
  </si>
  <si>
    <t>50</t>
  </si>
  <si>
    <t>驯乐乡平莫村下架屯通组道路提升工程</t>
  </si>
  <si>
    <t>驯乐乡平莫村下架屯</t>
  </si>
  <si>
    <t>51</t>
  </si>
  <si>
    <t>驯乐乡顺宁村才平通组道路提升工程</t>
  </si>
  <si>
    <t>驯乐乡顺宁村才平</t>
  </si>
  <si>
    <t>52</t>
  </si>
  <si>
    <t>驯乐乡山岗村茶平屯通组道路提升工程</t>
  </si>
  <si>
    <t>驯乐乡山岗村茶平屯</t>
  </si>
  <si>
    <t>53</t>
  </si>
  <si>
    <t>驯乐乡太平村大文通组道路提升工程</t>
  </si>
  <si>
    <t>驯乐乡太平村大文</t>
  </si>
  <si>
    <t>54</t>
  </si>
  <si>
    <t>洛阳镇古昌村大古昌屯通组道路提升工程</t>
  </si>
  <si>
    <t>洛阳镇古昌村大古昌屯</t>
  </si>
  <si>
    <t>55</t>
  </si>
  <si>
    <t>洛阳镇古昌村上艾屯通组道路提升工程</t>
  </si>
  <si>
    <t>洛阳镇古昌村上艾屯</t>
  </si>
  <si>
    <t>56</t>
  </si>
  <si>
    <t>洛阳镇永权村百华屯通组道路提升工程</t>
  </si>
  <si>
    <t>洛阳镇永权村百华屯</t>
  </si>
  <si>
    <t>57</t>
  </si>
  <si>
    <t>大安乡塘房村合龙屯通组道路提升工程</t>
  </si>
  <si>
    <t>大安乡塘房村合龙屯</t>
  </si>
  <si>
    <t>58</t>
  </si>
  <si>
    <t>驯乐苗族乡福寿社区乾屯至驯乐卫生院道路提升工程</t>
  </si>
  <si>
    <t>驯乐乡</t>
  </si>
  <si>
    <t>拓宽道路1.25公里，新建1座桥梁跨度21米、挡土墙约1386立方米、护栏1.25公里等。</t>
  </si>
  <si>
    <t>补齐必要的乡村建设短板村组道路建设，改善当地群众出行、交通运输和交通安全条件，建成后将有效缓解车辆拥堵状况，鼓励村民共同参与建设，提高务工收入。受益总户数42户195人，其中脱贫41户191人，间接辐射周边群众约580户2000人。</t>
  </si>
  <si>
    <t>59</t>
  </si>
  <si>
    <t>东兴镇才乐村百干屯对面河桑叶、桉树、松杉树产业道路硬化工程</t>
  </si>
  <si>
    <t>东兴镇才乐村百干屯</t>
  </si>
  <si>
    <t>新建产业硬化路长1.6公里,路基4.5m,路面宽3.5m, 砼厚0.2m。错车道，涵洞等</t>
  </si>
  <si>
    <t>硬化产业路1.6公里,发展桑园面积100多亩，桉树80多亩，松杉木50多亩，水稻10多亩，年产值达80万元以上。道路建成后改善农业生产条件，降低农产品运输成本。受益86户320人，其中脱贫户30户106人。</t>
  </si>
  <si>
    <t>60</t>
  </si>
  <si>
    <t>水源镇汉传养殖场道路扩宽工程</t>
  </si>
  <si>
    <t>扩宽水源镇各旦村东典路口至旦洞屯道路2.5公里，路面宽4.5米。</t>
  </si>
  <si>
    <t>项目建成可带动村集体经济收入，增加村民的收入来源：现已完成投资900万元建成总建筑面积16000平方米生猪养殖基地，年出栏商品育肥猪达到26000头规模，产值约9500万元。建成后将有效满足养殖场各项运输需求，打破严重制约养殖场的发展瓶颈。</t>
  </si>
  <si>
    <t>61</t>
  </si>
  <si>
    <t>水源镇民权村肯保屯益洞牛羊养殖产业道路硬化</t>
  </si>
  <si>
    <t>水源镇民权村肯保屯</t>
  </si>
  <si>
    <t>新增产业道路硬化长0.73公里，路基宽3.5米，路面宽3米，砼厚0.20米、错车道、涵洞</t>
  </si>
  <si>
    <t>按设计完成道路硬化工程,解决群众生产生活发展难问题。受益总户数31户103人，其中脱贫户5户14人</t>
  </si>
  <si>
    <t>62</t>
  </si>
  <si>
    <t>驯乐苗族乡顺宁村洞茶屯屯级道路桥梁工程</t>
  </si>
  <si>
    <t>驯乐乡顺宁村洞茶屯</t>
  </si>
  <si>
    <t>新建平板桥15
延米。桥墩、桥梁、引桥等。</t>
  </si>
  <si>
    <t>新建平板桥15延米，增加基础设施建设，解决群众出行难问题，受益群众26户112人，其中脱贫户19户86人。</t>
  </si>
  <si>
    <t>63</t>
  </si>
  <si>
    <t>城西街道环江香牛种牛场示范基地道路建设项目</t>
  </si>
  <si>
    <t>环江毛南族自治县城西街道办事处</t>
  </si>
  <si>
    <t>环江县耐禾村环江香牛种牛场示范基地道路及大洋闲逸田园综合体路硬化，长共约3千米，均宽4.5米、厚0.2米的混凝土路面</t>
  </si>
  <si>
    <t>已建成总建筑面积28900平方米，育肥牛舍4座、繁殖牛舍4座、隔离牛舍1座、消毒室1座、饲料加工间1座、多功能仓储1座、集粪棚1座、青贮池建筑面积4000立方米；计划牛常年存栏2000头以上，其中母牛常年存栏1000头以上、育肥牛1000头以上，年提供种牛350头以上，年育肥牛出栏1000头以上。产业路建成后将为周边群众提供养殖技术培训、土地流转、劳动力就近务工，保价收购周边散养户和小养殖场肉牛，促进我县香牛产业的稳步发展，提升我县香牛产品竞争力。</t>
  </si>
  <si>
    <t>64</t>
  </si>
  <si>
    <t>长美乡关安村塘平至下汪屯青梅产业道路建设项目</t>
  </si>
  <si>
    <t>产业道路硬化0.740公里路基宽4米，路面宽3米，砼厚0.2米、涵管等</t>
  </si>
  <si>
    <t>产业道路硬化0.740公里，解决当地群众生产生活条件，促进关安村200亩青梅、改善群众生产耕种地60亩产业发展，有助于群众生产耕种，受益群众31户、159人，其中脱贫人口13户、69人。</t>
  </si>
  <si>
    <t>65</t>
  </si>
  <si>
    <t>东兴镇东兴社区后河屯优质稻杉木产业道路硬化工程</t>
  </si>
  <si>
    <t>产业道路硬化1.85公里，，路基宽4米，路面宽3米，砼厚0.2米、涵管等</t>
  </si>
  <si>
    <t>产业道路硬化1.85公里，解决当地群众生产生活条件，改善群众生产耕种田地100亩，林地1500亩，进一步提高种粮产量和群众耕种积极性，有效治理当地生态环境，防止农田水土流失，有利于农民生产生活。受益群众37户、110人，其中脱贫人口16户、57人。</t>
  </si>
  <si>
    <t>66</t>
  </si>
  <si>
    <t>龙岩乡达科村上朝路口至邓家屯道路安全防护栏工程</t>
  </si>
  <si>
    <t>财政局</t>
  </si>
  <si>
    <t>下孔，下朝，上孔，肯龙，英对，韦家，李家，邓家</t>
  </si>
  <si>
    <t>安装安全防护栏6.5公里、基座、挡土墙、部分路段维修等</t>
  </si>
  <si>
    <t>安全防护栏安装6.5公里，解决交通安全隐患，保障群众出行安全。</t>
  </si>
  <si>
    <t>67</t>
  </si>
  <si>
    <t>龙岩乡黄种村伟报至上达兵路段安全防护栏建设工程</t>
  </si>
  <si>
    <t>伟报、上达兵</t>
  </si>
  <si>
    <t>20231232</t>
  </si>
  <si>
    <t>安装安全防护栏4.27公里、基座、挡土墙等</t>
  </si>
  <si>
    <t>安全防护栏安装4.27公里，解决交通安全隐患，保障群众出行安全。</t>
  </si>
  <si>
    <t>68</t>
  </si>
  <si>
    <t>驯乐苗族乡山岗村必四屯通屯道路安全防护栏工程</t>
  </si>
  <si>
    <t>必四屯</t>
  </si>
  <si>
    <t>20231233</t>
  </si>
  <si>
    <t>安装安全防护栏1.19公里、基座、挡土墙等</t>
  </si>
  <si>
    <t>安全防护栏安装1.19公里，解决交通安全隐患，保障群众出行安全。</t>
  </si>
  <si>
    <t>69</t>
  </si>
  <si>
    <t>驯乐苗族乡山岗村必任屯通屯道路安全防护栏工程</t>
  </si>
  <si>
    <t>必任屯</t>
  </si>
  <si>
    <t>20231234</t>
  </si>
  <si>
    <t>安装安全防护栏1.39公里、基座等</t>
  </si>
  <si>
    <t>安全防护栏安装1.32公里，解决交通安全隐患，保障群众出行安全。</t>
  </si>
  <si>
    <t>70</t>
  </si>
  <si>
    <t>驯乐乡镇北村那坤屯通屯道路安全防护栏工程</t>
  </si>
  <si>
    <t>那坤屯</t>
  </si>
  <si>
    <t>20231235</t>
  </si>
  <si>
    <t>安装安全防护栏2.12公里、基座、挡土墙等</t>
  </si>
  <si>
    <t>安全防护栏安装2.12公里，解决交通安全隐患，保障群众出行安全。</t>
  </si>
  <si>
    <t>71</t>
  </si>
  <si>
    <t>洛阳镇团结村新都力屯道路安全防护栏工程</t>
  </si>
  <si>
    <t>新都力</t>
  </si>
  <si>
    <t>20231236</t>
  </si>
  <si>
    <t>安装安全防护栏0.5公里、基座、挡土墙等</t>
  </si>
  <si>
    <t>安全防护栏安装0.5公里，解决交通安全隐患，保障群众出行安全。</t>
  </si>
  <si>
    <t>72</t>
  </si>
  <si>
    <t>龙岩乡久乐村龙源康油茶产业基地道路硬化工程</t>
  </si>
  <si>
    <t>久乐村</t>
  </si>
  <si>
    <t>道路硬化3.8公里，路基宽4.5米，路面宽3.5米，砼厚0.20米、错车道、涵洞等</t>
  </si>
  <si>
    <t>硬化产业路3.8公里改善农业生产条件，降低农产品运输成本，解决基础生产作业道路。</t>
  </si>
  <si>
    <t>中央103.511221，自治区5.17712</t>
  </si>
  <si>
    <t>73</t>
  </si>
  <si>
    <t>村庄规划</t>
  </si>
  <si>
    <t>环江毛南族自治县自然资源局</t>
  </si>
  <si>
    <t>环江县</t>
  </si>
  <si>
    <t>自治区9.151121，县级60.85963</t>
  </si>
  <si>
    <t>驯乐苗族乡长北村必横屯苗族特色村寨基础设施工程</t>
  </si>
  <si>
    <t>驯乐乡长北村必横屯</t>
  </si>
  <si>
    <t>对43栋少数民族特色村寨保护之建筑立面修缮提升约2069.8平方米等。</t>
  </si>
  <si>
    <t>补齐少数民族村寨基础设施短板，提升少数民族群众居住环境及生活条件。受益总户数45户191人，其中脱贫38户158人。</t>
  </si>
  <si>
    <t>驯乐苗族乡福寿社区亁屯苗族特色村寨环境治理工程</t>
  </si>
  <si>
    <t>驯乐乡福寿社区亁屯</t>
  </si>
  <si>
    <t>对43栋少数民族特色村寨保护之建筑立面修缮提升约3432平方米，重新修建整屯3条排污系统约380米、公厕、粮仓、晒谷廊及环境治理等。</t>
  </si>
  <si>
    <t>补齐少数民族村寨基础设施短板，提升少数民族群众居住环境及提高群众生产生活条件。受益总户数42户195人，其中脱贫41户191人。</t>
  </si>
  <si>
    <t>龙岩乡龙岩社区板邦、板仁屯污水处理设施工程</t>
  </si>
  <si>
    <t>龙岩乡龙岩社区板邦、板仁屯</t>
  </si>
  <si>
    <t>长度约1020米，清淤、沟底硬化、排污管道安装等</t>
  </si>
  <si>
    <t>解决板邦、板仁屯环境卫生问题，改善农村人居生活环境。受益295户1164人，其中脱贫户72户557人。</t>
  </si>
  <si>
    <t>驯乐苗族乡顺宁村晒洞屯垃圾焚烧炉项目</t>
  </si>
  <si>
    <t>晒洞屯</t>
  </si>
  <si>
    <t>窑式焚烧炉、垃圾储存池、垃圾转运车等</t>
  </si>
  <si>
    <t>建设后将有效保障生态环境，提高群众生活质量，受益76户278人其中脱贫监测人口30户110人</t>
  </si>
  <si>
    <t>思恩镇农村生活垃圾清运设备项目</t>
  </si>
  <si>
    <t>城市管理执法局</t>
  </si>
  <si>
    <t>购买240升村屯垃圾桶704个</t>
  </si>
  <si>
    <t>改善农村人居生活环境，实现农村生活垃圾治理率达95%以上。</t>
  </si>
  <si>
    <t>川山镇农村生活垃圾清运设备项目</t>
  </si>
  <si>
    <t>购买240升村屯垃圾桶519个</t>
  </si>
  <si>
    <t>洛阳镇农村生活垃圾清运设备项目</t>
  </si>
  <si>
    <t>购买240升村屯垃圾桶695个</t>
  </si>
  <si>
    <t>水源镇农村生活垃圾清运设备项目</t>
  </si>
  <si>
    <t>东兴镇农村生活垃圾清运设备项目</t>
  </si>
  <si>
    <t>明伦镇农村生活垃圾清运设备项目</t>
  </si>
  <si>
    <t>大才乡农村生活垃圾清运设备项目</t>
  </si>
  <si>
    <t>大安乡农村生活垃圾清运设备项目</t>
  </si>
  <si>
    <t>驯乐乡农村生活垃圾清运设备项目</t>
  </si>
  <si>
    <t>下南乡农村生活垃圾清运设备项目</t>
  </si>
  <si>
    <t>龙岩乡农村生活垃圾清运设备项目</t>
  </si>
  <si>
    <t>长美乡农村生活垃圾清运设备项目</t>
  </si>
  <si>
    <t>川山镇由动社区农村生活治理项目</t>
  </si>
  <si>
    <t>购买1个压缩箱、2个10立方收集车辆、23台600w三轮车、2台800w三轮车、2台1200w三轮车</t>
  </si>
  <si>
    <t>下南乡下南社区农村生活治理项目</t>
  </si>
  <si>
    <t>购买2个10立方收集车辆、12台600w三轮车、1台800w三轮车、1台1200w三轮车</t>
  </si>
  <si>
    <t>水源镇水源社区农村生活治理项目</t>
  </si>
  <si>
    <t>购买2个10立方收集车辆、18台600w三轮车、1台800w三轮车、1台1200w三轮车</t>
  </si>
  <si>
    <t>洛阳镇洛阳社区农村生活治理项目</t>
  </si>
  <si>
    <t>购买1个压缩箱、4个10立方收集车辆、15台600w三轮车、2台800w三轮车、2台1200w三轮车</t>
  </si>
  <si>
    <t>驯乐乡平治社区农村生活治理项目</t>
  </si>
  <si>
    <t>购买1个10立方收集车辆、13台600w三轮车、1台800w三轮车、1台1200w三轮车</t>
  </si>
  <si>
    <t>大安乡大安社区农村生活治理项目</t>
  </si>
  <si>
    <t>购买2个10立方收集车辆、20台600w三轮车、1台800w三轮车、1台1200w三轮车</t>
  </si>
  <si>
    <t>长美乡长美农村生活治理项目</t>
  </si>
  <si>
    <t>购买2个10立方收集车辆、15台600w三轮车、1台800w三轮车、1台1200w三轮车</t>
  </si>
  <si>
    <t>大才乡大才社区农村生活治理项目</t>
  </si>
  <si>
    <t>购买2个10立方收集车辆、16台600w三轮车、1台800w三轮车、1台1200w三轮车</t>
  </si>
  <si>
    <t>明伦镇明伦社区农村生活治理项目</t>
  </si>
  <si>
    <t>购买1个压缩箱、2个10立方收集车辆、26台600w三轮车、1台800w三轮车、1台1200w三轮车</t>
  </si>
  <si>
    <t>东兴镇东兴社区农村生活治理项目</t>
  </si>
  <si>
    <t>龙岩乡龙岩社区农村生活治理项目</t>
  </si>
  <si>
    <t>购买1个10立方收集车辆、16台600w三轮车、1台800w三轮车、1台1200w三轮车</t>
  </si>
  <si>
    <t>思恩镇三乐村农村生活治理项目</t>
  </si>
  <si>
    <t>购买10台600w三轮车</t>
  </si>
  <si>
    <t>环江城西街道易地搬迁集中安置区基础配套设施(易安后扶)</t>
  </si>
  <si>
    <t>1、智慧管理、车辆出入自动识别、保安亭4个；2、污垃工程两个；3、宣讲设备 2个；4、围栏530米。</t>
  </si>
  <si>
    <t>改善易地搬迁集中安置区基础设施条件，方便群众出行，项目建设后，明显提升安置点的社会治理功能和群众安全感优化提升人居环境。</t>
  </si>
  <si>
    <t>附表1-3</t>
  </si>
  <si>
    <t>生活条件改善项目建设计划表</t>
  </si>
  <si>
    <t>环江毛南族自治县2023年洛阳镇大江、大白片饮水提升工程</t>
  </si>
  <si>
    <t>水利局</t>
  </si>
  <si>
    <t>安装抽水变压器1台， 解决本屯饮水工程建设</t>
  </si>
  <si>
    <t>解决群众饮水难题，保障群众饮水安全，提高群众满意度。</t>
  </si>
  <si>
    <t>环江毛南族自治县2023年思恩镇福龙上敢屯饮水工程</t>
  </si>
  <si>
    <t>架设主管道及屯内50管1140米，20管360米。</t>
  </si>
  <si>
    <t>对30户总人口145人，脱贫人口11人饮水条件的改善提升。</t>
  </si>
  <si>
    <t>环江毛南族自治县2023年大安乡金桥村金桥片集中供水工程</t>
  </si>
  <si>
    <r>
      <rPr>
        <sz val="11"/>
        <color theme="1"/>
        <rFont val="宋体"/>
        <charset val="134"/>
      </rPr>
      <t>新建200m</t>
    </r>
    <r>
      <rPr>
        <vertAlign val="superscript"/>
        <sz val="11"/>
        <color theme="1"/>
        <rFont val="宋体"/>
        <charset val="134"/>
      </rPr>
      <t>3</t>
    </r>
    <r>
      <rPr>
        <sz val="11"/>
        <color theme="1"/>
        <rFont val="宋体"/>
        <charset val="134"/>
      </rPr>
      <t>水池2座，抽站1座，变压器1台，架设高压线2000米、低压线100米，安装管网17000米，安装进、出水厂水计量装置8个及入户水表352个。</t>
    </r>
  </si>
  <si>
    <t>对总人口1058人，脱贫人口172.8人饮水条件的改善提升。</t>
  </si>
  <si>
    <t>环江毛南族自治县2023年川山镇下久村五圩、久圩、凤凰、朝阳、塘勇、久内屯内集中供水安全保障工程</t>
  </si>
  <si>
    <t>连接川山由动集中供水或塘万集中供水项目，需要安装20#刚水管8000米，32#水管1000米</t>
  </si>
  <si>
    <t>对6个屯总人口956人饮水条件的提升</t>
  </si>
  <si>
    <t>环江毛南族自治县2023年大安乡大安社区下地崖片集中供水工程</t>
  </si>
  <si>
    <t>新建60m3水池1座，管网配套13km；进、出水厂水计量装置5个；户水表153个。</t>
  </si>
  <si>
    <t>对总人口531人，脱贫人口73.6人饮水条件的改善提升。</t>
  </si>
  <si>
    <t>环江毛南族自治县2023年洛阳镇永安村中段屯供水安全保障工程项目</t>
  </si>
  <si>
    <t>重新布置屯内饮水管网7000米。</t>
  </si>
  <si>
    <t>屯内原有饮水管网年久老化，出现不同程度损坏，重新布置屯内饮水管网7000米，解决群众急难愁盼的问题，提升群众饮水安全保障及生活品质，提高群众满意度。共受益群众116户427人，其中脱贫户25户110人。</t>
  </si>
  <si>
    <t>环江毛南族自治县2023年洛阳镇地蒙村上很屯(下组)供水安全保障工程</t>
  </si>
  <si>
    <t>安装dn32PE管2000米。</t>
  </si>
  <si>
    <t>环江毛南族自治县2023年思恩镇清潭村下清潭屯供水安全保障工程</t>
  </si>
  <si>
    <t>输电线路700米，抽水管1000米。</t>
  </si>
  <si>
    <t>对总人口211人，脱贫人口33人饮水条件的改善提升。</t>
  </si>
  <si>
    <t>环江毛南族自治县2023年下南乡堂八村上堂屯安全饮水保障工程</t>
  </si>
  <si>
    <t>修建蓄水池两座以及配套管网建设</t>
  </si>
  <si>
    <t>保障群众饮水安全</t>
  </si>
  <si>
    <t>环江毛南族自治县2023年下南乡下塘村下塘屯片区集中供水安全保障工程</t>
  </si>
  <si>
    <t>修建蓄水池及管网铺设，保障下塘屯、存开屯，存开移民点片区群众用水安全</t>
  </si>
  <si>
    <t>环江毛南族自治县2023年龙岩乡龙莫屯饮水工程</t>
  </si>
  <si>
    <t>环江毛南族自治县2023年洛阳镇才腊屯饮水工程</t>
  </si>
  <si>
    <t>环江毛南族自治县2023年水源镇三才曲江屯饮水工程</t>
  </si>
  <si>
    <t>三才村</t>
  </si>
  <si>
    <t>环江毛南族自治县2023年水源镇水源社区隧道取水饮水工程</t>
  </si>
  <si>
    <t>环江毛南族自治县2023年思恩镇上旧屯饮水工程</t>
  </si>
  <si>
    <t>人和村</t>
  </si>
  <si>
    <t>环江毛南族自治县2023年思恩镇文化下兰屯饮水工程</t>
  </si>
  <si>
    <t>环江毛南族自治县2023年水源镇外龙屯饮水工程</t>
  </si>
  <si>
    <t>温平村</t>
  </si>
  <si>
    <t>大才乡大麻村坡岗屯供水保障工程</t>
  </si>
  <si>
    <t>坡岗屯</t>
  </si>
  <si>
    <t>打机械井1口，铺设低压线路150m，新建泵房1座</t>
  </si>
  <si>
    <t>巩固提升坡岗屯114人供水保障水平，其中脱贫人口4户16人。</t>
  </si>
  <si>
    <t>环江毛南族自治县2023年水源镇水源社区龙运屯饮水工程</t>
  </si>
  <si>
    <t>大才乡三合村主管扩大及延申肯才、下暧供水安全保障工程</t>
  </si>
  <si>
    <t>肯才、下暧</t>
  </si>
  <si>
    <t>新建200m3水池1座，安装管网17000米。</t>
  </si>
  <si>
    <t>巩固提升肯才、下暖1058人供水保障水平，其中脱贫人口172人。</t>
  </si>
  <si>
    <t>思恩镇叠岭村叠石屯、洛岩屯、后庙屯集中供水保障工程</t>
  </si>
  <si>
    <t>叠岭村</t>
  </si>
  <si>
    <t>铺设40镀锌钢管1002m，铺设65镀锌钢管1002m，铺设80镀锌钢管3000m</t>
  </si>
  <si>
    <t>巩固提升叠石、洛岩、后庙屯745人供水保障水平，其中脱贫人口595人。</t>
  </si>
  <si>
    <t>思恩镇陈双村大伦屯供水安全保障工程</t>
  </si>
  <si>
    <t>铺设63PE管3300m</t>
  </si>
  <si>
    <t>巩固提升大伦屯90人供水保障水平，其中脱贫人口14人。</t>
  </si>
  <si>
    <t>水源镇含香村长宽桥片供水保障工程</t>
  </si>
  <si>
    <t>长宽桥片屯</t>
  </si>
  <si>
    <t>铺设100镀锌钢管72m</t>
  </si>
  <si>
    <t>巩固提升长宽桥片3350人供水保障水平，其中脱贫人口432人。</t>
  </si>
  <si>
    <t>水源镇和平村集中供水安全保障工程</t>
  </si>
  <si>
    <t>下陈屯、上陈屯、才坚屯</t>
  </si>
  <si>
    <t>铺设63PE管3000m,铺设32PE管4000</t>
  </si>
  <si>
    <t>巩固提升和平村片410人供水保障水平，其中脱贫人口78人。</t>
  </si>
  <si>
    <t>洛阳镇古昌村新村屯供水保障工程</t>
  </si>
  <si>
    <t>新村屯</t>
  </si>
  <si>
    <t>新建50m³水池1座</t>
  </si>
  <si>
    <t>巩固提升新村屯122人供水保障水平，其中脱贫人口48人。</t>
  </si>
  <si>
    <t>川山镇下干村下肥屯供水保障工程</t>
  </si>
  <si>
    <t>下干村下肥屯</t>
  </si>
  <si>
    <t>新建60m³水池1座，铺设50镀锌钢管102m，铺设32PE管1500m，铺设63PE管500m</t>
  </si>
  <si>
    <t>巩固提升下肥屯520人供水保障水平，其中脱贫人口118人。</t>
  </si>
  <si>
    <t>下南乡仪凤村加母屯供水保障工程</t>
  </si>
  <si>
    <t>拆除已损坏100m³水池，新建100m³水池1座</t>
  </si>
  <si>
    <t>巩固提升加母屯90人供水保障水平，其中脱贫人口28人。</t>
  </si>
  <si>
    <t>明伦镇龙水村仁排屯供水保障工程</t>
  </si>
  <si>
    <t>仁排屯</t>
  </si>
  <si>
    <t>新建60m³水池1座，铺设50镀锌钢管3318m</t>
  </si>
  <si>
    <t>巩固提升仁排屯269人供水保障水平，其中脱贫人口115人。</t>
  </si>
  <si>
    <t>东兴镇标山村久旺屯供水保障工程</t>
  </si>
  <si>
    <t>九望屯</t>
  </si>
  <si>
    <t>安装2m³不锈钢水塔1个，铺设32PE管800m</t>
  </si>
  <si>
    <t>巩固提升久旺屯126人供水保障水平，其中脱贫人口60人。</t>
  </si>
  <si>
    <t>龙岩乡久乐村塘甲屯供水保障工程</t>
  </si>
  <si>
    <t>塘甲屯</t>
  </si>
  <si>
    <t>新建沉砂池1座，新建20m³水池1座，铺设50PE管3100m</t>
  </si>
  <si>
    <t>巩固提升塘甲屯193人供水保障水平，其中脱贫人口113人。</t>
  </si>
  <si>
    <t>驯乐乡太平村大文屯供水保障工程</t>
  </si>
  <si>
    <t>大文屯</t>
  </si>
  <si>
    <t>铺设50镀锌钢管2298m</t>
  </si>
  <si>
    <t>巩固提升大文屯359人供水保障水平，其中脱贫人口236人。</t>
  </si>
  <si>
    <t>驯乐乡平莫村朴洞屯供水保障工程</t>
  </si>
  <si>
    <t>朴洞屯</t>
  </si>
  <si>
    <t>新建20m³水池1座，铺设32PE管1500m</t>
  </si>
  <si>
    <t>巩固提升朴洞屯126人供水保障水平，其中脱贫人口37人。</t>
  </si>
  <si>
    <t>驯乐乡平莫村下架屯供水保障工程</t>
  </si>
  <si>
    <t>下架屯</t>
  </si>
  <si>
    <t>铺设32PE管2000m</t>
  </si>
  <si>
    <t>巩固提升下架屯243人供水保障水平，其中脱贫人口65人。</t>
  </si>
  <si>
    <t>环江毛南族自治县2023年明伦镇新建集中供水工程</t>
  </si>
  <si>
    <t>新建集中供水工程项目，水源点距离明伦镇集中供水蓄水池约4.6公里，架设65#钢管管路</t>
  </si>
  <si>
    <t>巩固提升明伦镇39666人供水保障水平，其中脱贫人口15176人。</t>
  </si>
  <si>
    <t>川山镇古宾村后山屯供水保障工程</t>
  </si>
  <si>
    <t>新建泵房、抽水池、输配水管道等配套设施。</t>
  </si>
  <si>
    <t>对全屯70人的饮水条件的改善提升，障群众饮水安全。</t>
  </si>
  <si>
    <t>东兴镇东兴社区久怀屯供水管网提升改造工程项目</t>
  </si>
  <si>
    <t>东兴镇东兴社区久怀屯</t>
  </si>
  <si>
    <t>DN50镀锌管2000米，安装进、出水厂水计量装置4个及入户水表134个。</t>
  </si>
  <si>
    <t>对总人口522人，脱贫人口147人饮水条件的改善提升，障群众饮水安全。</t>
  </si>
  <si>
    <t>下南乡堂八村十圩屯人畜饮水工程</t>
  </si>
  <si>
    <t>堂八村</t>
  </si>
  <si>
    <t>修建1个高位水池150立方米；镀锌管直径50MM，厚壁不小于2mm，长度1500米；镀锌管直径20mm,厚壁不小于2mm，长度800米；镀锌管直径15mm，厚壁不小于2mm，长度300米。新建泵房1个，面积10平方米；购买水泵1个，消毒设备1套；电线500米；阀门5个；接线电杆5根。</t>
  </si>
  <si>
    <t>解决十圩屯人畜饮水困难，使饮水安全得到保障，既有利于群众发展牛产业、桑蚕产业，提高群众发展产业积极性，增加群众收入，又提升群众对乡村振兴工作的满意度和对巩固拓展脱贫攻坚成果的认可度。</t>
  </si>
  <si>
    <t>城西街道耐禾村塘足屯饮水管网安装工程</t>
  </si>
  <si>
    <t>耐禾村塘足屯</t>
  </si>
  <si>
    <t>饮水安全巩固提升工程（从金禾南路七小对面路口至塘足屯内巩固饮水安装2430米。</t>
  </si>
  <si>
    <t>解决塘足85户约400多人的饮水困难问题</t>
  </si>
  <si>
    <t>城西街道三乐社区黄烟屯饮水管网安装工程</t>
  </si>
  <si>
    <t>三乐社区黄烟屯</t>
  </si>
  <si>
    <t>生活饮用水水管安装工程（毛南家园至黄烟屯内水管安装1530米）</t>
  </si>
  <si>
    <t>解决黄烟屯65户约300多人的饮水困难问题</t>
  </si>
  <si>
    <t>环江县川山镇同伴村集中供水安全保障工程</t>
  </si>
  <si>
    <t>川山镇同伴村</t>
  </si>
  <si>
    <t>新建小型抽水泵房三座、净水消毒一体化备一套、300立方米水池1座，输水管DN100镀锌管2000米、PE200供水主管7000米、供水支管7500米。</t>
  </si>
  <si>
    <t>解决川山镇同伴村12个自然屯的饮水问题，同时保证用水安全，对总人口1100人（其中脱贫人口222人）饮水条件的改善提升。</t>
  </si>
  <si>
    <t>附表1-4</t>
  </si>
  <si>
    <t>其他项目建设计划表</t>
  </si>
  <si>
    <t>城西街道办事处易地扶贫搬迁公益性岗位（易安后扶）(第1批)</t>
  </si>
  <si>
    <t>通过开发公益性岗位，解决毛南家园社区和城西社区500人就业不稳定问题，每人每月1000元以上。</t>
  </si>
  <si>
    <t>1.通过开发公益性岗位，解决毛南家园社区和城西社区共500人就业不稳定问题，每人每月1000元以上，增加家庭收入，稳固脱贫成果。2.公益性岗位的开发，将促进各自然社会治理和网格化管理。3.公益性岗位的开发将方便管理乡村振兴建设的提高建设质量.</t>
  </si>
  <si>
    <t>川山镇2023年公益性岗位</t>
  </si>
  <si>
    <t>20230818</t>
  </si>
  <si>
    <t>公益性岗位工资</t>
  </si>
  <si>
    <t>通过设置公益岗位，促进监测户和安置点搬迁人口就业，增加公益性岗位工资，带动增收</t>
  </si>
  <si>
    <t>川山镇2023年公益性岗位(第2批)</t>
  </si>
  <si>
    <t>大安乡2023年公益性岗位</t>
  </si>
  <si>
    <t>大安乡2023年公益性岗位(第2批)</t>
  </si>
  <si>
    <t>20230313</t>
  </si>
  <si>
    <t>大才乡2023年公益性岗位</t>
  </si>
  <si>
    <t>大才乡2023年公益性岗位(第2批)</t>
  </si>
  <si>
    <t>东兴镇2023年公益性岗位</t>
  </si>
  <si>
    <t>东兴镇2023年公益性岗位(第2批)</t>
  </si>
  <si>
    <t>龙岩乡2023年公益性岗位</t>
  </si>
  <si>
    <t>龙岩乡2023年公益性岗位(第2批)</t>
  </si>
  <si>
    <t>洛阳镇2023年公益性岗位</t>
  </si>
  <si>
    <t>洛阳镇2023年公益性岗位(第2批)</t>
  </si>
  <si>
    <t>20230109</t>
  </si>
  <si>
    <t>明伦镇2023年公益性岗位</t>
  </si>
  <si>
    <t>明伦镇2023年公益性岗位(第2批)</t>
  </si>
  <si>
    <t>水源镇2023年公益性岗位</t>
  </si>
  <si>
    <t>水源镇2023年公益性岗位(第2批)</t>
  </si>
  <si>
    <t>思恩镇2023年公益性岗位</t>
  </si>
  <si>
    <t>思恩镇2023年公益性岗位(第2批)</t>
  </si>
  <si>
    <t>下南乡2023年公益性岗位</t>
  </si>
  <si>
    <t>20230302</t>
  </si>
  <si>
    <t>下南乡2023年公益性岗位(第2批)</t>
  </si>
  <si>
    <t>驯乐乡2023年公益性岗位</t>
  </si>
  <si>
    <t>驯乐乡2023年公益性岗位(第2批)</t>
  </si>
  <si>
    <t>福寿社区</t>
  </si>
  <si>
    <t>长美乡2023年公益性岗位</t>
  </si>
  <si>
    <t>长美乡2023年公益性岗位(第2批)</t>
  </si>
  <si>
    <t>城西街道办事处易地扶贫搬迁公益性岗位（易安后扶）第2批</t>
  </si>
  <si>
    <t>城西街道办2023年脱贫劳动力跨省外出务工一次性交通补贴</t>
  </si>
  <si>
    <t>对脱贫户、监测户跨省务工一次性交通补贴等，按车票补助但每人不超过800元补贴</t>
  </si>
  <si>
    <t>通过交通补贴，解决400人以上务工跨省交通补贴问题，鼓励脱贫户、监测户跨省务工，增加群众外出务工积极性，增加收入</t>
  </si>
  <si>
    <t>城西街道办2023年脱贫劳动力跨省外出务工一次性交通补贴(第2批)</t>
  </si>
  <si>
    <t>通过交通补贴，解决250人以上务工跨省交通补贴问题，鼓励脱贫户、监测户跨省务工，增加群众外出务工积极性，增加收入</t>
  </si>
  <si>
    <t>中央10.555，自治区20.0575，县级2.439996</t>
  </si>
  <si>
    <t>川山镇2023年脱贫劳动力跨省外出务工一次性交通补贴</t>
  </si>
  <si>
    <t>通过交通补贴，解决750人以上务工跨省交通补贴问题，鼓励脱贫户、监测户跨省务工，增加群众外出务工积极性，增加收入</t>
  </si>
  <si>
    <t>川山镇2023年脱贫劳动力跨省外出务工一次性交通补贴(第2批)</t>
  </si>
  <si>
    <t>通过交通补贴，解决125人以上务工跨省交通补贴问题，鼓励脱贫户、监测户跨省务工，增加群众外出务工积极性，增加收入</t>
  </si>
  <si>
    <t>中央3.0525，自治区10</t>
  </si>
  <si>
    <t>大安乡2023年脱贫劳动力跨省外出务工一次性交通补贴(第2批)</t>
  </si>
  <si>
    <t>通过交通补贴，解决75人以上务工跨省交通补贴问题，鼓励脱贫户、监测户跨省务工，增加群众外出务工积极性，增加收入</t>
  </si>
  <si>
    <t>大安乡2023年脱贫劳动力跨省外出务工一次性交通补贴</t>
  </si>
  <si>
    <t>通过交通补贴，解决87人以上务工跨省交通补贴问题，鼓励脱贫户、监测户跨省务工，增加群众外出务工积极性，增加收入</t>
  </si>
  <si>
    <t>大才乡2023年脱贫劳动力跨省外出务工一次性交通补贴</t>
  </si>
  <si>
    <t>通过交通补贴，解决62人以上务工跨省交通补贴问题，鼓励脱贫户、监测户跨省务工，增加群众外出务工积极性，增加收入</t>
  </si>
  <si>
    <t>大才乡2023年脱贫劳动力跨省外出务工一次性交通补贴(第2批)</t>
  </si>
  <si>
    <t>新坡村</t>
  </si>
  <si>
    <t>通过交通补贴，解决27人以上务工跨省交通补贴问题，鼓励脱贫户、监测户跨省务工，增加群众外出务工积极性，增加收入</t>
  </si>
  <si>
    <t>自治区2.2528，县级0.0036</t>
  </si>
  <si>
    <t>东兴镇2023年脱贫劳动力跨省外出务工一次性交通补贴</t>
  </si>
  <si>
    <t>20230512</t>
  </si>
  <si>
    <t>20230821</t>
  </si>
  <si>
    <t>通过交通补贴，解决300人以上务工跨省交通补贴问题，鼓励脱贫户、监测户跨省务工，增加群众外出务工积极性，增加收入</t>
  </si>
  <si>
    <t>东兴镇2023年脱贫劳动力跨省外出务工一次性交通补贴(第2批)</t>
  </si>
  <si>
    <t>通过交通补贴，解决200人以上务工跨省交通补贴问题，鼓励脱贫户、监测户跨省务工，增加群众外出务工积极性，增加收入</t>
  </si>
  <si>
    <t>龙岩乡2023年脱贫劳动力跨省外出务工一次性交通补贴</t>
  </si>
  <si>
    <t>20230714</t>
  </si>
  <si>
    <t>通过交通补贴，解决550人以上务工跨省交通补贴问题，鼓励脱贫户、监测户跨省务工，增加群众外出务工积极性，增加收入</t>
  </si>
  <si>
    <t>龙岩乡2023年脱贫劳动力跨省外出务工一次性交通补贴(第2批)</t>
  </si>
  <si>
    <t>朝阁村</t>
  </si>
  <si>
    <t>通过交通补贴，解决88人以上务工跨省交通补贴问题，鼓励脱贫户、监测户跨省务工，增加群众外出务工积极性，增加收入</t>
  </si>
  <si>
    <t>洛阳镇2023年脱贫劳动力跨省外出务工一次性交通补贴</t>
  </si>
  <si>
    <t>通过交通补贴，解决462人以上务工跨省交通补贴问题，鼓励脱贫户、监测户跨省务工，增加群众外出务工积极性，增加收入</t>
  </si>
  <si>
    <t>洛阳镇2023年脱贫劳动力跨省外出务工一次性交通补贴(第2批)</t>
  </si>
  <si>
    <t>20230417</t>
  </si>
  <si>
    <t>20230815</t>
  </si>
  <si>
    <t>通过交通补贴，解决188人以上务工跨省交通补贴问题，鼓励脱贫户、监测户跨省务工，增加群众外出务工积极性，增加收入</t>
  </si>
  <si>
    <t>明伦镇2023年脱贫劳动力跨省外出务工一次性交通补贴</t>
  </si>
  <si>
    <t>20230510</t>
  </si>
  <si>
    <t>通过交通补贴，解决575人以上务工跨省交通补贴问题，鼓励脱贫户、监测户跨省务工，增加群众外出务工积极性，增加收入</t>
  </si>
  <si>
    <t>明伦镇2023年脱贫劳动力跨省外出务工一次性交通补贴(第2批)</t>
  </si>
  <si>
    <t>通过交通补贴，解决225人以上务工跨省交通补贴问题，鼓励脱贫户、监测户跨省务工，增加群众外出务工积极性，增加收入</t>
  </si>
  <si>
    <t>水源镇2023年脱贫劳动力跨省外出务工一次性交通补贴</t>
  </si>
  <si>
    <t>水源镇2023年脱贫劳动力跨省外出务工一次性交通补贴(第2批)</t>
  </si>
  <si>
    <t>20231115</t>
  </si>
  <si>
    <t>通过交通补贴，解决288人以上务工跨省交通补贴问题，鼓励脱贫户、监测户跨省务工，增加群众外出务工积极性，增加收入</t>
  </si>
  <si>
    <t>思恩镇2023年脱贫劳动力跨省外出务工一次性交通补贴</t>
  </si>
  <si>
    <t>20230726</t>
  </si>
  <si>
    <t>思恩镇2023年脱贫劳动力跨省外出务工一次性交通补贴(第2批)</t>
  </si>
  <si>
    <t>通过交通补贴，解决112人以上务工跨省交通补贴问题，鼓励脱贫户、监测户跨省务工，增加群众外出务工积极性，增加收入</t>
  </si>
  <si>
    <t>下南乡2023年脱贫劳动力跨省外出务工一次性交通补贴</t>
  </si>
  <si>
    <t>20230331</t>
  </si>
  <si>
    <t>通过交通补贴，解决375人以上务工跨省交通补贴问题，鼓励脱贫户、监测户跨省务工，增加群众外出务工积极性，增加收入</t>
  </si>
  <si>
    <t>下南乡2023年脱贫劳动力跨省外出务工一次性交通补贴(第2批)</t>
  </si>
  <si>
    <t>20230124</t>
  </si>
  <si>
    <t>驯乐乡2023年脱贫劳动力跨省外出务工一次性交通补贴</t>
  </si>
  <si>
    <t>通过交通补贴，解决537人以上务工跨省交通补贴问题，鼓励脱贫户、监测户跨省务工，增加群众外出务工积极性，增加收入</t>
  </si>
  <si>
    <t>驯乐乡2023年脱贫劳动力跨省外出务工一次性交通补贴(第2批)</t>
  </si>
  <si>
    <t>自治区1.955，县级0.12</t>
  </si>
  <si>
    <t>长美乡2023年脱贫劳动力跨省外出务工一次性交通补贴</t>
  </si>
  <si>
    <t>20230725</t>
  </si>
  <si>
    <t>通过交通补贴，解决312人以上务工跨省交通补贴问题，鼓励脱贫户、监测户跨省务工，增加群众外出务工积极性，增加收入</t>
  </si>
  <si>
    <t>长美乡2023年脱贫劳动力跨省外出务工一次性交通补贴(第2批)</t>
  </si>
  <si>
    <t>县内务工补助</t>
  </si>
  <si>
    <t>城西街道办2023年县内务工补贴</t>
  </si>
  <si>
    <t>通过开展劳务补助46人，鼓励脱贫户、监测户外出务工，确保稳就业促增收。</t>
  </si>
  <si>
    <t>城西街道2023年脱贫劳动力县内劳务补贴</t>
  </si>
  <si>
    <t>通过开展劳务补助177人，鼓励脱贫户、监测户外出务工，确保稳就业促增收。</t>
  </si>
  <si>
    <t>川山镇2023年县内务工补贴</t>
  </si>
  <si>
    <t>通过开展劳务补助12人，鼓励脱贫户、监测户外出务工，确保稳就业促增收。</t>
  </si>
  <si>
    <t>县级0.362</t>
  </si>
  <si>
    <t>川山镇2023年脱贫劳动力县内劳务补贴</t>
  </si>
  <si>
    <t>通过开展劳务补助77人，鼓励脱贫户、监测户外出务工，确保稳就业促增收。</t>
  </si>
  <si>
    <t>大安乡2023年县内务工补贴</t>
  </si>
  <si>
    <t>通过开展劳务补助139人，鼓励脱贫户、监测户外出务工，确保稳就业促增收。</t>
  </si>
  <si>
    <t>中央13.13，自治区10</t>
  </si>
  <si>
    <t>大安乡2023年脱贫劳动力县内劳务补贴</t>
  </si>
  <si>
    <t>通过开展劳务补助330人，鼓励脱贫户、监测户外出务工，确保稳就业促增收。</t>
  </si>
  <si>
    <t>大才乡2023年县内务工补贴</t>
  </si>
  <si>
    <t>通过开展劳务补助160人，鼓励脱贫户、监测户外出务工，确保稳就业促增收。</t>
  </si>
  <si>
    <t>大才乡2023年脱贫劳动力县内劳务补贴</t>
  </si>
  <si>
    <t>通过开展劳务补助450人，鼓励脱贫户、监测户外出务工，确保稳就业促增收。</t>
  </si>
  <si>
    <t>东兴镇2023年县内务工补贴</t>
  </si>
  <si>
    <t>通过开展劳务补助280人，鼓励脱贫户、监测户外出务工，确保稳就业促增收。</t>
  </si>
  <si>
    <t>龙岩乡2023年县内务工补贴</t>
  </si>
  <si>
    <t>通过开展劳务补助25人，鼓励脱贫户、监测户外出务工，确保稳就业促增收。</t>
  </si>
  <si>
    <t>通过开展劳务补助200人，鼓励脱贫户、监测户外出务工，确保稳就业促增收。</t>
  </si>
  <si>
    <t>洛阳镇2023年县内务工补贴</t>
  </si>
  <si>
    <t>通过开展劳务补助52人，鼓励脱贫户、监测户外出务工，确保稳就业促增收。</t>
  </si>
  <si>
    <t>中央14.3，自治区40</t>
  </si>
  <si>
    <t>洛阳镇2023年脱贫劳动力县内劳务补贴</t>
  </si>
  <si>
    <t>通过开展劳务补助110人，鼓励脱贫户、监测户外出务工，确保稳就业促增收。</t>
  </si>
  <si>
    <t>明伦镇2023年县内务工补贴</t>
  </si>
  <si>
    <t>通过开展劳务补助240人，鼓励脱贫户、监测户外出务工，确保稳就业促增收。</t>
  </si>
  <si>
    <t>水源镇2023年县内务工补贴</t>
  </si>
  <si>
    <t>中央9.54，自治区30</t>
  </si>
  <si>
    <t>水源镇2023年脱贫劳动力县内劳务补贴</t>
  </si>
  <si>
    <t>思恩镇2023年县内务工补贴</t>
  </si>
  <si>
    <t>通过开展劳务补助130人，鼓励脱贫户、监测户外出务工，确保稳就业促增收。</t>
  </si>
  <si>
    <t>中央14.81，自治区16</t>
  </si>
  <si>
    <t>思恩镇2023年脱贫劳动力县内务工补贴</t>
  </si>
  <si>
    <t>通过开展劳务补助700人，鼓励脱贫户、监测户外出务工，确保稳就业促增收。</t>
  </si>
  <si>
    <t>下南乡2023年县内务工补贴</t>
  </si>
  <si>
    <t>通过开展劳务补助250人，鼓励脱贫户、监测户外出务工，确保稳就业促增收。</t>
  </si>
  <si>
    <t>中央1.59，自治区18</t>
  </si>
  <si>
    <t>通过开展劳务补助560人，鼓励脱贫户、监测户外出务工，确保稳就业促增收。</t>
  </si>
  <si>
    <t>驯乐乡2023年县内务工补贴</t>
  </si>
  <si>
    <t>通过开展劳务补助248人，鼓励脱贫户、监测户外出务工，确保稳就业促增收。</t>
  </si>
  <si>
    <t>中央3，自治区45</t>
  </si>
  <si>
    <t>通过开展劳务补助500人，鼓励脱贫户、监测户外出务工，确保稳就业促增收。</t>
  </si>
  <si>
    <t>自治区0.24，县级22.38</t>
  </si>
  <si>
    <t>长美乡2023年县内务工补贴</t>
  </si>
  <si>
    <t>通过开展劳务补助1300人，鼓励脱贫户、监测户外出务工，确保稳就业促增收。</t>
  </si>
  <si>
    <t>通过开展劳务补助1030人，鼓励脱贫户、监测户外出务工，确保稳就业促增收。</t>
  </si>
  <si>
    <t>扶贫培训、雨露计划项目</t>
  </si>
  <si>
    <t>2023年第一批雨露计划项目</t>
  </si>
  <si>
    <t>乡村振兴局主办短期技能培训、短期技能培训以奖代补和职业学历教育补助</t>
  </si>
  <si>
    <t>通过扶贫培训和雨露计划补助职业教育补助，提升脱贫家庭子女劳动技能，提高创业增收，减少脱贫户家庭经济压力，受益人口8000人次左右</t>
  </si>
  <si>
    <t>2023年第二批雨露计划项目</t>
  </si>
  <si>
    <t>县级1.4964，自治区690.511389，中央114.656211</t>
  </si>
  <si>
    <t>五</t>
  </si>
  <si>
    <t>2023年川山镇项目管理费</t>
  </si>
  <si>
    <t>2023年大安乡项目管理费</t>
  </si>
  <si>
    <t>2023年大才乡项目管理费</t>
  </si>
  <si>
    <t>2023年东兴镇项目管理费</t>
  </si>
  <si>
    <t>2023年发改局项目管理费</t>
  </si>
  <si>
    <t>环江县发改局</t>
  </si>
  <si>
    <t>20230408</t>
  </si>
  <si>
    <t>20230918</t>
  </si>
  <si>
    <t>2023年民宗局项目管理费</t>
  </si>
  <si>
    <t>20230804</t>
  </si>
  <si>
    <t>2023年农业农村局项目管理费</t>
  </si>
  <si>
    <t>20230613</t>
  </si>
  <si>
    <t>2023年水利局项目管理费</t>
  </si>
  <si>
    <t>2023年项目管理费</t>
  </si>
  <si>
    <t>20230324</t>
  </si>
  <si>
    <t>2023年项目管理费二</t>
  </si>
  <si>
    <t>毛南社区</t>
  </si>
  <si>
    <t>20231012</t>
  </si>
  <si>
    <t>2023年龙岩乡项目管理费</t>
  </si>
  <si>
    <t>达科村</t>
  </si>
  <si>
    <t>2023年洛阳镇项目管理费</t>
  </si>
  <si>
    <t>2023年明伦镇项目管理费</t>
  </si>
  <si>
    <t>2023年水源镇项目管理费</t>
  </si>
  <si>
    <t>里腊村</t>
  </si>
  <si>
    <t>2023年思恩镇项目管理费</t>
  </si>
  <si>
    <t>2023年下南乡项目管理费</t>
  </si>
  <si>
    <t>20230123</t>
  </si>
  <si>
    <t>2023年驯乐乡项目管理费</t>
  </si>
  <si>
    <t>20230602</t>
  </si>
  <si>
    <t>2023年城西街道办管理费</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</si>
</sst>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aaaa\,\ mmmm\ dd\,\ yyyy"/>
    <numFmt numFmtId="178" formatCode="0.000000_ "/>
    <numFmt numFmtId="179" formatCode="0.00_ "/>
    <numFmt numFmtId="180" formatCode="0.0000_ "/>
    <numFmt numFmtId="181" formatCode="#,##0.0000_ "/>
  </numFmts>
  <fonts count="63">
    <font>
      <sz val="11"/>
      <color theme="1"/>
      <name val="宋体"/>
      <charset val="134"/>
      <scheme val="minor"/>
    </font>
    <font>
      <sz val="12"/>
      <color theme="1"/>
      <name val="宋体"/>
      <charset val="134"/>
    </font>
    <font>
      <sz val="10"/>
      <color theme="1"/>
      <name val="宋体"/>
      <charset val="134"/>
    </font>
    <font>
      <b/>
      <sz val="14"/>
      <color theme="1"/>
      <name val="黑体"/>
      <charset val="134"/>
    </font>
    <font>
      <b/>
      <sz val="14"/>
      <color theme="1"/>
      <name val="宋体"/>
      <charset val="134"/>
      <scheme val="minor"/>
    </font>
    <font>
      <sz val="11"/>
      <color theme="1"/>
      <name val="宋体"/>
      <charset val="134"/>
    </font>
    <font>
      <sz val="12"/>
      <color theme="1"/>
      <name val="黑体"/>
      <charset val="134"/>
    </font>
    <font>
      <sz val="20"/>
      <color theme="1"/>
      <name val="方正小标宋简体"/>
      <charset val="134"/>
    </font>
    <font>
      <sz val="14"/>
      <color theme="1"/>
      <name val="黑体"/>
      <charset val="134"/>
    </font>
    <font>
      <b/>
      <sz val="10"/>
      <color theme="1"/>
      <name val="黑体"/>
      <charset val="134"/>
    </font>
    <font>
      <sz val="14"/>
      <color theme="1"/>
      <name val="宋体"/>
      <charset val="134"/>
      <scheme val="minor"/>
    </font>
    <font>
      <sz val="9"/>
      <color theme="1"/>
      <name val="宋体"/>
      <charset val="134"/>
      <scheme val="minor"/>
    </font>
    <font>
      <sz val="11"/>
      <color theme="1"/>
      <name val="Courier New"/>
      <charset val="134"/>
    </font>
    <font>
      <sz val="14"/>
      <color theme="1"/>
      <name val="宋体"/>
      <charset val="134"/>
    </font>
    <font>
      <b/>
      <sz val="11"/>
      <color theme="1"/>
      <name val="仿宋"/>
      <charset val="134"/>
    </font>
    <font>
      <sz val="11"/>
      <color theme="1"/>
      <name val="仿宋"/>
      <charset val="134"/>
    </font>
    <font>
      <b/>
      <sz val="12"/>
      <color theme="1"/>
      <name val="仿宋"/>
      <charset val="134"/>
    </font>
    <font>
      <sz val="12"/>
      <color theme="1"/>
      <name val="仿宋"/>
      <charset val="134"/>
    </font>
    <font>
      <sz val="10"/>
      <color theme="1"/>
      <name val="仿宋"/>
      <charset val="134"/>
    </font>
    <font>
      <b/>
      <sz val="20"/>
      <color theme="1"/>
      <name val="仿宋"/>
      <charset val="134"/>
    </font>
    <font>
      <b/>
      <sz val="11"/>
      <color theme="1"/>
      <name val="黑体"/>
      <charset val="134"/>
    </font>
    <font>
      <sz val="11"/>
      <color theme="1"/>
      <name val="黑体"/>
      <charset val="134"/>
    </font>
    <font>
      <b/>
      <sz val="14"/>
      <color theme="1"/>
      <name val="宋体"/>
      <charset val="134"/>
    </font>
    <font>
      <sz val="20"/>
      <color theme="1"/>
      <name val="宋体"/>
      <charset val="134"/>
    </font>
    <font>
      <sz val="11"/>
      <name val="宋体"/>
      <charset val="134"/>
    </font>
    <font>
      <sz val="10"/>
      <name val="Arial Narrow"/>
      <charset val="134"/>
    </font>
    <font>
      <sz val="11"/>
      <color rgb="FFFF0000"/>
      <name val="宋体"/>
      <charset val="134"/>
    </font>
    <font>
      <b/>
      <sz val="11"/>
      <color theme="1"/>
      <name val="宋体"/>
      <charset val="134"/>
    </font>
    <font>
      <b/>
      <sz val="12"/>
      <color theme="1"/>
      <name val="宋体"/>
      <charset val="134"/>
    </font>
    <font>
      <b/>
      <sz val="22"/>
      <color theme="1"/>
      <name val="宋体"/>
      <charset val="134"/>
    </font>
    <font>
      <b/>
      <sz val="10"/>
      <color theme="1"/>
      <name val="宋体"/>
      <charset val="134"/>
    </font>
    <font>
      <sz val="10"/>
      <name val="宋体"/>
      <charset val="134"/>
    </font>
    <font>
      <sz val="12"/>
      <name val="黑体"/>
      <charset val="134"/>
    </font>
    <font>
      <sz val="12"/>
      <name val="宋体"/>
      <charset val="134"/>
    </font>
    <font>
      <sz val="20"/>
      <name val="方正小标宋简体"/>
      <charset val="134"/>
    </font>
    <font>
      <b/>
      <sz val="10"/>
      <name val="宋体"/>
      <charset val="134"/>
    </font>
    <font>
      <sz val="12"/>
      <color theme="1"/>
      <name val="仿宋_GB2312"/>
      <charset val="134"/>
    </font>
    <font>
      <sz val="9"/>
      <name val="宋体"/>
      <charset val="134"/>
    </font>
    <font>
      <sz val="11"/>
      <color theme="1"/>
      <name val="宋体"/>
      <charset val="0"/>
      <scheme val="minor"/>
    </font>
    <font>
      <sz val="11"/>
      <color rgb="FF3F3F76"/>
      <name val="宋体"/>
      <charset val="0"/>
      <scheme val="minor"/>
    </font>
    <font>
      <sz val="12"/>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indexed="8"/>
      <name val="Tahoma"/>
      <charset val="134"/>
    </font>
    <font>
      <sz val="11"/>
      <color indexed="8"/>
      <name val="宋体"/>
      <charset val="134"/>
      <scheme val="minor"/>
    </font>
    <font>
      <sz val="10"/>
      <name val="Arial"/>
      <charset val="0"/>
    </font>
    <font>
      <vertAlign val="superscrip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969696"/>
      </left>
      <right style="thin">
        <color rgb="FF969696"/>
      </right>
      <top style="thin">
        <color rgb="FF969696"/>
      </top>
      <bottom style="thin">
        <color rgb="FF969696"/>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indexed="0"/>
      </left>
      <right style="thin">
        <color indexed="0"/>
      </right>
      <top style="thin">
        <color indexed="0"/>
      </top>
      <bottom style="thin">
        <color indexed="0"/>
      </bottom>
      <diagonal/>
    </border>
    <border>
      <left style="thin">
        <color indexed="0"/>
      </left>
      <right/>
      <top style="thin">
        <color indexed="0"/>
      </top>
      <bottom style="thin">
        <color indexed="0"/>
      </bottom>
      <diagonal/>
    </border>
    <border>
      <left style="thin">
        <color auto="1"/>
      </left>
      <right/>
      <top style="thin">
        <color auto="1"/>
      </top>
      <bottom/>
      <diagonal/>
    </border>
    <border>
      <left style="thin">
        <color indexed="0"/>
      </left>
      <right style="thin">
        <color indexed="0"/>
      </right>
      <top style="thin">
        <color indexed="0"/>
      </top>
      <bottom/>
      <diagonal/>
    </border>
    <border>
      <left/>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38" fillId="3" borderId="0" applyNumberFormat="0" applyBorder="0" applyAlignment="0" applyProtection="0">
      <alignment vertical="center"/>
    </xf>
    <xf numFmtId="0" fontId="39" fillId="4" borderId="14" applyNumberFormat="0" applyAlignment="0" applyProtection="0">
      <alignment vertical="center"/>
    </xf>
    <xf numFmtId="44" fontId="0" fillId="0" borderId="0" applyFont="0" applyFill="0" applyBorder="0" applyAlignment="0" applyProtection="0">
      <alignment vertical="center"/>
    </xf>
    <xf numFmtId="0" fontId="40" fillId="0" borderId="0">
      <alignment vertical="center"/>
    </xf>
    <xf numFmtId="41" fontId="0" fillId="0" borderId="0" applyFont="0" applyFill="0" applyBorder="0" applyAlignment="0" applyProtection="0">
      <alignment vertical="center"/>
    </xf>
    <xf numFmtId="0" fontId="0" fillId="0" borderId="0">
      <alignment vertical="center"/>
    </xf>
    <xf numFmtId="0" fontId="38" fillId="5" borderId="0" applyNumberFormat="0" applyBorder="0" applyAlignment="0" applyProtection="0">
      <alignment vertical="center"/>
    </xf>
    <xf numFmtId="0" fontId="41" fillId="6" borderId="0" applyNumberFormat="0" applyBorder="0" applyAlignment="0" applyProtection="0">
      <alignment vertical="center"/>
    </xf>
    <xf numFmtId="43" fontId="0" fillId="0" borderId="0" applyFont="0" applyFill="0" applyBorder="0" applyAlignment="0" applyProtection="0">
      <alignment vertical="center"/>
    </xf>
    <xf numFmtId="0" fontId="42" fillId="7"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8" borderId="15" applyNumberFormat="0" applyFont="0" applyAlignment="0" applyProtection="0">
      <alignment vertical="center"/>
    </xf>
    <xf numFmtId="0" fontId="0" fillId="0" borderId="0">
      <alignment vertical="center"/>
    </xf>
    <xf numFmtId="0" fontId="42" fillId="9" borderId="0" applyNumberFormat="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6" applyNumberFormat="0" applyFill="0" applyAlignment="0" applyProtection="0">
      <alignment vertical="center"/>
    </xf>
    <xf numFmtId="0" fontId="50" fillId="0" borderId="16" applyNumberFormat="0" applyFill="0" applyAlignment="0" applyProtection="0">
      <alignment vertical="center"/>
    </xf>
    <xf numFmtId="0" fontId="45" fillId="0" borderId="17" applyNumberFormat="0" applyFill="0" applyAlignment="0" applyProtection="0">
      <alignment vertical="center"/>
    </xf>
    <xf numFmtId="9" fontId="0" fillId="0" borderId="0" applyFont="0" applyFill="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51" fillId="12" borderId="18" applyNumberFormat="0" applyAlignment="0" applyProtection="0">
      <alignment vertical="center"/>
    </xf>
    <xf numFmtId="0" fontId="52" fillId="12" borderId="14" applyNumberFormat="0" applyAlignment="0" applyProtection="0">
      <alignment vertical="center"/>
    </xf>
    <xf numFmtId="0" fontId="33" fillId="0" borderId="0">
      <alignment vertical="center"/>
    </xf>
    <xf numFmtId="0" fontId="53" fillId="13" borderId="19" applyNumberFormat="0" applyAlignment="0" applyProtection="0">
      <alignment vertical="center"/>
    </xf>
    <xf numFmtId="0" fontId="38" fillId="14" borderId="0" applyNumberFormat="0" applyBorder="0" applyAlignment="0" applyProtection="0">
      <alignment vertical="center"/>
    </xf>
    <xf numFmtId="0" fontId="42" fillId="15" borderId="0" applyNumberFormat="0" applyBorder="0" applyAlignment="0" applyProtection="0">
      <alignment vertical="center"/>
    </xf>
    <xf numFmtId="0" fontId="54" fillId="0" borderId="20" applyNumberFormat="0" applyFill="0" applyAlignment="0" applyProtection="0">
      <alignment vertical="center"/>
    </xf>
    <xf numFmtId="0" fontId="55" fillId="0" borderId="21" applyNumberFormat="0" applyFill="0" applyAlignment="0" applyProtection="0">
      <alignment vertical="center"/>
    </xf>
    <xf numFmtId="0" fontId="56" fillId="16" borderId="0" applyNumberFormat="0" applyBorder="0" applyAlignment="0" applyProtection="0">
      <alignment vertical="center"/>
    </xf>
    <xf numFmtId="0" fontId="57" fillId="17" borderId="0" applyNumberFormat="0" applyBorder="0" applyAlignment="0" applyProtection="0">
      <alignment vertical="center"/>
    </xf>
    <xf numFmtId="0" fontId="38" fillId="18" borderId="0" applyNumberFormat="0" applyBorder="0" applyAlignment="0" applyProtection="0">
      <alignment vertical="center"/>
    </xf>
    <xf numFmtId="0" fontId="42"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42" fillId="28" borderId="0" applyNumberFormat="0" applyBorder="0" applyAlignment="0" applyProtection="0">
      <alignment vertical="center"/>
    </xf>
    <xf numFmtId="0" fontId="38"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0" fillId="0" borderId="0">
      <alignment vertical="center"/>
    </xf>
    <xf numFmtId="0" fontId="38" fillId="32" borderId="0" applyNumberFormat="0" applyBorder="0" applyAlignment="0" applyProtection="0">
      <alignment vertical="center"/>
    </xf>
    <xf numFmtId="0" fontId="42" fillId="33" borderId="0" applyNumberFormat="0" applyBorder="0" applyAlignment="0" applyProtection="0">
      <alignment vertical="center"/>
    </xf>
    <xf numFmtId="0" fontId="40" fillId="0" borderId="0">
      <alignment vertical="center"/>
    </xf>
    <xf numFmtId="0" fontId="58" fillId="0" borderId="0">
      <alignment vertical="center"/>
    </xf>
    <xf numFmtId="0" fontId="59" fillId="0" borderId="0">
      <alignment vertical="center"/>
    </xf>
    <xf numFmtId="0" fontId="0" fillId="0" borderId="0">
      <alignment vertical="center"/>
    </xf>
    <xf numFmtId="0" fontId="60" fillId="0" borderId="0">
      <alignment vertical="center"/>
    </xf>
    <xf numFmtId="0" fontId="33" fillId="0" borderId="0">
      <alignment vertical="center"/>
    </xf>
    <xf numFmtId="0" fontId="61" fillId="0" borderId="0"/>
    <xf numFmtId="0" fontId="0" fillId="0" borderId="0">
      <alignment vertical="center"/>
    </xf>
    <xf numFmtId="0" fontId="60" fillId="0" borderId="0">
      <alignment vertical="center"/>
    </xf>
    <xf numFmtId="0" fontId="0" fillId="0" borderId="0">
      <alignment vertical="center"/>
    </xf>
    <xf numFmtId="0" fontId="0" fillId="0" borderId="0">
      <alignment vertical="center"/>
    </xf>
  </cellStyleXfs>
  <cellXfs count="217">
    <xf numFmtId="0" fontId="0" fillId="0" borderId="0" xfId="0">
      <alignment vertical="center"/>
    </xf>
    <xf numFmtId="0" fontId="1" fillId="2" borderId="0" xfId="0" applyFont="1" applyFill="1" applyAlignment="1"/>
    <xf numFmtId="0" fontId="2"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vertical="center" wrapText="1"/>
    </xf>
    <xf numFmtId="0" fontId="5" fillId="2" borderId="0" xfId="0" applyFont="1" applyFill="1">
      <alignment vertical="center"/>
    </xf>
    <xf numFmtId="0" fontId="0" fillId="0" borderId="0" xfId="0" applyFont="1">
      <alignment vertical="center"/>
    </xf>
    <xf numFmtId="0" fontId="0" fillId="0" borderId="0" xfId="0" applyFont="1" applyAlignment="1">
      <alignment horizontal="center" vertical="center"/>
    </xf>
    <xf numFmtId="176" fontId="0" fillId="0" borderId="0" xfId="0" applyNumberFormat="1" applyFont="1" applyAlignment="1">
      <alignment horizontal="right" vertical="center"/>
    </xf>
    <xf numFmtId="0" fontId="0" fillId="2" borderId="0" xfId="0" applyFill="1">
      <alignment vertical="center"/>
    </xf>
    <xf numFmtId="49" fontId="6" fillId="2" borderId="0" xfId="0" applyNumberFormat="1" applyFont="1" applyFill="1" applyAlignment="1">
      <alignment horizontal="center"/>
    </xf>
    <xf numFmtId="0" fontId="1" fillId="2" borderId="0" xfId="0" applyFont="1" applyFill="1" applyAlignment="1">
      <alignment horizontal="center"/>
    </xf>
    <xf numFmtId="49" fontId="7"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49" fontId="3"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55"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protection locked="0"/>
    </xf>
    <xf numFmtId="0" fontId="5" fillId="2" borderId="1" xfId="60" applyFont="1" applyFill="1" applyBorder="1" applyAlignment="1">
      <alignment horizontal="center" vertical="center" wrapText="1"/>
    </xf>
    <xf numFmtId="49" fontId="10" fillId="2" borderId="1" xfId="0" applyNumberFormat="1" applyFont="1" applyFill="1" applyBorder="1" applyAlignment="1" applyProtection="1">
      <alignment horizontal="center" vertical="center" wrapText="1"/>
      <protection locked="0"/>
    </xf>
    <xf numFmtId="0" fontId="10" fillId="2" borderId="1" xfId="0" applyNumberFormat="1" applyFont="1" applyFill="1" applyBorder="1" applyAlignment="1" applyProtection="1">
      <alignment horizontal="center" vertical="center" wrapText="1"/>
      <protection locked="0"/>
    </xf>
    <xf numFmtId="0" fontId="5" fillId="2" borderId="2" xfId="0" applyFont="1" applyFill="1" applyBorder="1" applyAlignment="1">
      <alignment horizontal="left" vertical="center" wrapText="1"/>
    </xf>
    <xf numFmtId="176" fontId="1" fillId="2" borderId="0" xfId="0" applyNumberFormat="1" applyFont="1" applyFill="1" applyAlignment="1">
      <alignment horizontal="right"/>
    </xf>
    <xf numFmtId="176" fontId="7" fillId="2" borderId="0" xfId="0" applyNumberFormat="1" applyFont="1" applyFill="1" applyAlignment="1">
      <alignment horizontal="right" vertical="center" wrapText="1"/>
    </xf>
    <xf numFmtId="176"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176" fontId="3" fillId="2" borderId="1" xfId="0" applyNumberFormat="1" applyFont="1" applyFill="1" applyBorder="1" applyAlignment="1">
      <alignment horizontal="right" vertical="center" wrapText="1"/>
    </xf>
    <xf numFmtId="176" fontId="4" fillId="2" borderId="1" xfId="0" applyNumberFormat="1" applyFont="1" applyFill="1" applyBorder="1" applyAlignment="1">
      <alignment horizontal="right" vertical="center" wrapText="1"/>
    </xf>
    <xf numFmtId="176" fontId="5" fillId="2" borderId="1" xfId="0" applyNumberFormat="1" applyFont="1" applyFill="1" applyBorder="1" applyAlignment="1">
      <alignment horizontal="right" vertical="center" wrapText="1"/>
    </xf>
    <xf numFmtId="176" fontId="5" fillId="2" borderId="3" xfId="0" applyNumberFormat="1" applyFont="1" applyFill="1" applyBorder="1" applyAlignment="1" applyProtection="1">
      <alignment horizontal="right" vertical="center" wrapText="1"/>
      <protection locked="0"/>
    </xf>
    <xf numFmtId="0" fontId="5" fillId="2" borderId="1" xfId="0" applyFont="1" applyFill="1" applyBorder="1" applyAlignment="1">
      <alignment vertical="center" wrapText="1"/>
    </xf>
    <xf numFmtId="176" fontId="5" fillId="2" borderId="1" xfId="0" applyNumberFormat="1" applyFont="1" applyFill="1" applyBorder="1" applyAlignment="1">
      <alignment horizontal="right"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1" xfId="30" applyNumberFormat="1" applyFont="1" applyFill="1" applyBorder="1" applyAlignment="1">
      <alignment horizontal="center" vertical="center" wrapText="1"/>
    </xf>
    <xf numFmtId="178" fontId="5" fillId="2" borderId="1" xfId="59" applyNumberFormat="1" applyFont="1" applyFill="1" applyBorder="1" applyAlignment="1">
      <alignment horizontal="center" vertical="center" wrapText="1"/>
    </xf>
    <xf numFmtId="0" fontId="0" fillId="2" borderId="0" xfId="0" applyFont="1" applyFill="1" applyAlignment="1">
      <alignment horizontal="center" vertical="center"/>
    </xf>
    <xf numFmtId="176" fontId="5" fillId="2" borderId="1" xfId="59" applyNumberFormat="1" applyFont="1" applyFill="1" applyBorder="1" applyAlignment="1">
      <alignment horizontal="right" vertical="center" wrapText="1"/>
    </xf>
    <xf numFmtId="179" fontId="5" fillId="2" borderId="1" xfId="0" applyNumberFormat="1" applyFont="1" applyFill="1" applyBorder="1" applyAlignment="1">
      <alignment horizontal="right" vertical="center" wrapText="1"/>
    </xf>
    <xf numFmtId="0" fontId="0" fillId="2" borderId="0" xfId="0" applyFont="1" applyFill="1">
      <alignment vertical="center"/>
    </xf>
    <xf numFmtId="0" fontId="0" fillId="2" borderId="0" xfId="0" applyFont="1" applyFill="1" applyAlignment="1">
      <alignment horizontal="center" vertical="center" wrapText="1"/>
    </xf>
    <xf numFmtId="176" fontId="0" fillId="2" borderId="0" xfId="0" applyNumberFormat="1" applyFont="1" applyFill="1" applyAlignment="1">
      <alignment horizontal="right" vertical="center"/>
    </xf>
    <xf numFmtId="0" fontId="0" fillId="2" borderId="0" xfId="0" applyFont="1" applyFill="1" applyAlignment="1">
      <alignment vertical="center" wrapText="1"/>
    </xf>
    <xf numFmtId="0" fontId="0" fillId="0" borderId="0" xfId="0" applyFill="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49" fontId="3"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5" fillId="2" borderId="1" xfId="56"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 xfId="63" applyFont="1" applyFill="1" applyBorder="1" applyAlignment="1">
      <alignment horizontal="center" vertical="center" wrapText="1"/>
    </xf>
    <xf numFmtId="0" fontId="5" fillId="2" borderId="1" xfId="59"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pplyProtection="1">
      <alignment vertical="center" wrapText="1" shrinkToFit="1"/>
      <protection locked="0"/>
    </xf>
    <xf numFmtId="180" fontId="5" fillId="2" borderId="1" xfId="0"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wrapText="1" shrinkToFit="1"/>
      <protection locked="0"/>
    </xf>
    <xf numFmtId="49" fontId="5" fillId="2" borderId="1" xfId="0"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0" fontId="5" fillId="2" borderId="1" xfId="0" applyFont="1" applyFill="1" applyBorder="1" applyAlignment="1">
      <alignment horizontal="left" vertical="center" wrapText="1"/>
    </xf>
    <xf numFmtId="176" fontId="1" fillId="2" borderId="0" xfId="0" applyNumberFormat="1" applyFont="1" applyFill="1" applyAlignment="1">
      <alignment horizontal="right" vertical="center"/>
    </xf>
    <xf numFmtId="176" fontId="3"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176" fontId="3" fillId="2" borderId="3" xfId="0" applyNumberFormat="1" applyFont="1" applyFill="1" applyBorder="1" applyAlignment="1">
      <alignment horizontal="right" vertical="center" wrapText="1"/>
    </xf>
    <xf numFmtId="176" fontId="5" fillId="2" borderId="1" xfId="56" applyNumberFormat="1" applyFont="1" applyFill="1" applyBorder="1" applyAlignment="1">
      <alignment horizontal="right" vertical="center" wrapText="1"/>
    </xf>
    <xf numFmtId="176" fontId="5" fillId="2" borderId="3"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0" fillId="2" borderId="0" xfId="0" applyFont="1" applyFill="1" applyAlignment="1">
      <alignment horizontal="right" vertical="center"/>
    </xf>
    <xf numFmtId="0" fontId="8" fillId="2" borderId="0" xfId="0" applyFont="1" applyFill="1" applyAlignment="1">
      <alignment vertical="center" wrapText="1"/>
    </xf>
    <xf numFmtId="0" fontId="13" fillId="2" borderId="0" xfId="0" applyFont="1" applyFill="1" applyAlignment="1">
      <alignment vertical="center" wrapText="1"/>
    </xf>
    <xf numFmtId="0" fontId="10" fillId="2" borderId="0" xfId="0" applyFont="1" applyFill="1" applyAlignment="1">
      <alignment horizontal="center" vertical="center" wrapText="1"/>
    </xf>
    <xf numFmtId="49" fontId="14" fillId="2" borderId="0" xfId="0" applyNumberFormat="1" applyFont="1" applyFill="1" applyAlignment="1">
      <alignment horizontal="center" vertical="center"/>
    </xf>
    <xf numFmtId="49" fontId="15" fillId="2" borderId="0" xfId="0" applyNumberFormat="1" applyFont="1" applyFill="1" applyAlignment="1">
      <alignment horizontal="center" vertical="center" wrapText="1"/>
    </xf>
    <xf numFmtId="176" fontId="15" fillId="2" borderId="0" xfId="0" applyNumberFormat="1" applyFont="1" applyFill="1" applyAlignment="1">
      <alignment horizontal="right" vertical="center"/>
    </xf>
    <xf numFmtId="0" fontId="5" fillId="2" borderId="0" xfId="0" applyFont="1" applyFill="1" applyAlignment="1">
      <alignment horizontal="center" vertical="center"/>
    </xf>
    <xf numFmtId="49" fontId="16" fillId="2" borderId="0" xfId="0" applyNumberFormat="1" applyFont="1" applyFill="1" applyAlignment="1">
      <alignment horizontal="left" vertical="center" wrapText="1"/>
    </xf>
    <xf numFmtId="49" fontId="17" fillId="2" borderId="0" xfId="0" applyNumberFormat="1" applyFont="1" applyFill="1" applyAlignment="1">
      <alignment horizontal="center" vertical="center" wrapText="1"/>
    </xf>
    <xf numFmtId="49" fontId="18" fillId="2" borderId="0" xfId="0" applyNumberFormat="1" applyFont="1" applyFill="1" applyAlignment="1">
      <alignment horizontal="center" vertical="center" wrapText="1"/>
    </xf>
    <xf numFmtId="49" fontId="19" fillId="2" borderId="0" xfId="0" applyNumberFormat="1" applyFont="1" applyFill="1" applyAlignment="1">
      <alignment horizontal="center" vertical="center" wrapText="1"/>
    </xf>
    <xf numFmtId="49" fontId="20" fillId="2" borderId="1" xfId="0" applyNumberFormat="1" applyFont="1" applyFill="1" applyBorder="1" applyAlignment="1">
      <alignment horizontal="center" vertical="center" wrapText="1"/>
    </xf>
    <xf numFmtId="49" fontId="21" fillId="2" borderId="1" xfId="0" applyNumberFormat="1" applyFont="1" applyFill="1" applyBorder="1" applyAlignment="1">
      <alignment horizontal="center" vertical="center" wrapText="1"/>
    </xf>
    <xf numFmtId="49" fontId="22"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shrinkToFit="1"/>
      <protection locked="0"/>
    </xf>
    <xf numFmtId="0" fontId="5" fillId="2" borderId="1" xfId="59" applyNumberFormat="1" applyFont="1" applyFill="1" applyBorder="1" applyAlignment="1">
      <alignment horizontal="center" vertical="center" wrapText="1"/>
    </xf>
    <xf numFmtId="0" fontId="5" fillId="2" borderId="1" xfId="61" applyFont="1" applyFill="1" applyBorder="1" applyAlignment="1">
      <alignment horizontal="center" vertical="center" wrapText="1"/>
    </xf>
    <xf numFmtId="0" fontId="5" fillId="2" borderId="1" xfId="59" applyFont="1" applyFill="1" applyBorder="1" applyAlignment="1" applyProtection="1">
      <alignment horizontal="center" vertical="center" wrapText="1"/>
      <protection locked="0"/>
    </xf>
    <xf numFmtId="0" fontId="5" fillId="2" borderId="1" xfId="65" applyFont="1" applyFill="1" applyBorder="1" applyAlignment="1">
      <alignment horizontal="center" vertical="center" wrapText="1"/>
    </xf>
    <xf numFmtId="176" fontId="18" fillId="2" borderId="0" xfId="0" applyNumberFormat="1" applyFont="1" applyFill="1" applyAlignment="1">
      <alignment horizontal="right" vertical="center" wrapText="1"/>
    </xf>
    <xf numFmtId="0" fontId="2" fillId="2" borderId="0" xfId="0" applyFont="1" applyFill="1" applyAlignment="1">
      <alignment horizontal="center" vertical="center" wrapText="1"/>
    </xf>
    <xf numFmtId="176" fontId="19" fillId="2" borderId="0" xfId="0" applyNumberFormat="1" applyFont="1" applyFill="1" applyAlignment="1">
      <alignment horizontal="right" vertical="center" wrapText="1"/>
    </xf>
    <xf numFmtId="49" fontId="23" fillId="2" borderId="0" xfId="0" applyNumberFormat="1" applyFont="1" applyFill="1" applyAlignment="1">
      <alignment horizontal="center" vertical="center" wrapText="1"/>
    </xf>
    <xf numFmtId="0" fontId="22" fillId="2" borderId="1" xfId="0" applyFont="1" applyFill="1" applyBorder="1" applyAlignment="1">
      <alignment horizontal="center" vertical="center" wrapText="1"/>
    </xf>
    <xf numFmtId="181" fontId="3" fillId="2" borderId="1" xfId="0" applyNumberFormat="1" applyFont="1" applyFill="1" applyBorder="1" applyAlignment="1">
      <alignment horizontal="center" vertical="center" wrapText="1"/>
    </xf>
    <xf numFmtId="176" fontId="22" fillId="2" borderId="1" xfId="0" applyNumberFormat="1" applyFont="1" applyFill="1" applyBorder="1" applyAlignment="1">
      <alignment horizontal="right" vertical="center" wrapText="1"/>
    </xf>
    <xf numFmtId="176" fontId="22" fillId="2" borderId="1" xfId="0" applyNumberFormat="1" applyFont="1" applyFill="1" applyBorder="1" applyAlignment="1">
      <alignment horizontal="center" vertical="center" wrapText="1"/>
    </xf>
    <xf numFmtId="176" fontId="5" fillId="2" borderId="3" xfId="0" applyNumberFormat="1" applyFont="1" applyFill="1" applyBorder="1" applyAlignment="1">
      <alignment horizontal="right" vertical="center" wrapText="1"/>
    </xf>
    <xf numFmtId="0" fontId="5" fillId="2" borderId="3" xfId="0" applyFont="1" applyFill="1" applyBorder="1" applyAlignment="1">
      <alignment horizontal="center" vertical="center" wrapText="1"/>
    </xf>
    <xf numFmtId="0" fontId="24" fillId="2" borderId="1" xfId="0"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178" fontId="5"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5" fillId="2" borderId="1" xfId="64" applyFont="1" applyFill="1" applyBorder="1" applyAlignment="1">
      <alignment horizontal="center" vertical="center" wrapText="1"/>
    </xf>
    <xf numFmtId="49" fontId="15" fillId="2" borderId="0" xfId="0" applyNumberFormat="1" applyFont="1" applyFill="1" applyAlignment="1">
      <alignment horizontal="center" vertical="center"/>
    </xf>
    <xf numFmtId="43" fontId="5" fillId="2" borderId="1" xfId="0" applyNumberFormat="1" applyFont="1" applyFill="1" applyBorder="1" applyAlignment="1">
      <alignment horizontal="right" vertical="center"/>
    </xf>
    <xf numFmtId="0" fontId="5" fillId="2" borderId="1" xfId="0" applyFont="1" applyFill="1" applyBorder="1" applyAlignment="1">
      <alignment horizontal="right" vertical="center" wrapText="1"/>
    </xf>
    <xf numFmtId="176" fontId="13" fillId="2" borderId="3" xfId="0" applyNumberFormat="1" applyFont="1" applyFill="1" applyBorder="1" applyAlignment="1">
      <alignment horizontal="center" vertical="center" wrapText="1"/>
    </xf>
    <xf numFmtId="0" fontId="25" fillId="2" borderId="3" xfId="0" applyFont="1" applyFill="1" applyBorder="1" applyAlignment="1" applyProtection="1">
      <alignment vertical="center" wrapText="1"/>
      <protection locked="0"/>
    </xf>
    <xf numFmtId="0" fontId="15" fillId="2" borderId="0" xfId="0" applyFont="1" applyFill="1" applyAlignment="1">
      <alignment horizontal="center" vertical="center"/>
    </xf>
    <xf numFmtId="0" fontId="10" fillId="2" borderId="0" xfId="0" applyFont="1" applyFill="1" applyAlignment="1">
      <alignment vertical="center" wrapText="1"/>
    </xf>
    <xf numFmtId="0" fontId="4" fillId="2" borderId="0" xfId="0" applyFont="1" applyFill="1" applyAlignment="1">
      <alignment vertical="center" wrapText="1"/>
    </xf>
    <xf numFmtId="0" fontId="26" fillId="2" borderId="0" xfId="0" applyFont="1" applyFill="1" applyAlignment="1">
      <alignment horizontal="center" vertical="center" wrapText="1"/>
    </xf>
    <xf numFmtId="0" fontId="10" fillId="2" borderId="0" xfId="0" applyFont="1" applyFill="1">
      <alignment vertical="center"/>
    </xf>
    <xf numFmtId="49" fontId="27" fillId="2" borderId="0" xfId="0" applyNumberFormat="1" applyFont="1" applyFill="1" applyAlignment="1">
      <alignment horizontal="center" vertical="center"/>
    </xf>
    <xf numFmtId="49" fontId="5" fillId="2" borderId="0" xfId="0" applyNumberFormat="1" applyFont="1" applyFill="1" applyAlignment="1">
      <alignment horizontal="center" vertical="center" wrapText="1"/>
    </xf>
    <xf numFmtId="49" fontId="2" fillId="2" borderId="0" xfId="0" applyNumberFormat="1" applyFont="1" applyFill="1" applyAlignment="1">
      <alignment horizontal="center" vertical="center" wrapText="1"/>
    </xf>
    <xf numFmtId="176" fontId="1" fillId="2" borderId="0" xfId="0" applyNumberFormat="1" applyFont="1" applyFill="1" applyAlignment="1">
      <alignment horizontal="right" vertical="center" wrapText="1"/>
    </xf>
    <xf numFmtId="49" fontId="1" fillId="2" borderId="0" xfId="0" applyNumberFormat="1" applyFont="1" applyFill="1" applyAlignment="1">
      <alignment horizontal="center" vertical="center" wrapText="1"/>
    </xf>
    <xf numFmtId="49" fontId="28" fillId="2" borderId="0" xfId="0" applyNumberFormat="1" applyFont="1" applyFill="1" applyAlignment="1">
      <alignment horizontal="center" vertical="center" wrapText="1"/>
    </xf>
    <xf numFmtId="49" fontId="29" fillId="2" borderId="0" xfId="0" applyNumberFormat="1" applyFont="1" applyFill="1" applyAlignment="1">
      <alignment horizontal="center" vertical="center" wrapText="1"/>
    </xf>
    <xf numFmtId="49" fontId="30" fillId="2" borderId="1"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176" fontId="29" fillId="2" borderId="0" xfId="0" applyNumberFormat="1" applyFont="1" applyFill="1" applyAlignment="1">
      <alignment horizontal="right" vertical="center" wrapText="1"/>
    </xf>
    <xf numFmtId="0" fontId="22" fillId="2" borderId="0" xfId="0" applyFont="1" applyFill="1" applyAlignment="1">
      <alignment horizontal="center" vertical="center" wrapText="1"/>
    </xf>
    <xf numFmtId="179" fontId="22" fillId="2" borderId="1" xfId="0" applyNumberFormat="1" applyFont="1" applyFill="1" applyBorder="1" applyAlignment="1">
      <alignment horizontal="center" vertical="center" wrapText="1"/>
    </xf>
    <xf numFmtId="179" fontId="22" fillId="2" borderId="0" xfId="0" applyNumberFormat="1" applyFont="1" applyFill="1" applyAlignment="1">
      <alignment horizontal="center" vertical="center" wrapText="1"/>
    </xf>
    <xf numFmtId="179" fontId="5" fillId="2" borderId="5" xfId="59" applyNumberFormat="1" applyFont="1" applyFill="1" applyBorder="1" applyAlignment="1">
      <alignment horizontal="right" vertical="center" wrapText="1"/>
    </xf>
    <xf numFmtId="179" fontId="5" fillId="2" borderId="5" xfId="0" applyNumberFormat="1" applyFont="1" applyFill="1" applyBorder="1" applyAlignment="1">
      <alignment horizontal="right" vertical="center" wrapText="1"/>
    </xf>
    <xf numFmtId="179" fontId="24" fillId="2" borderId="1" xfId="0" applyNumberFormat="1" applyFont="1" applyFill="1" applyBorder="1" applyAlignment="1">
      <alignment horizontal="center" vertical="center" wrapText="1"/>
    </xf>
    <xf numFmtId="180" fontId="24" fillId="2" borderId="1" xfId="0" applyNumberFormat="1" applyFont="1" applyFill="1" applyBorder="1" applyAlignment="1">
      <alignment horizontal="center" vertical="center" wrapText="1"/>
    </xf>
    <xf numFmtId="179" fontId="5" fillId="2" borderId="5" xfId="0" applyNumberFormat="1" applyFont="1" applyFill="1" applyBorder="1" applyAlignment="1" applyProtection="1">
      <alignment horizontal="right" vertical="center" wrapText="1"/>
      <protection locked="0"/>
    </xf>
    <xf numFmtId="179" fontId="24" fillId="2" borderId="1" xfId="0" applyNumberFormat="1" applyFont="1" applyFill="1" applyBorder="1" applyAlignment="1" applyProtection="1">
      <alignment horizontal="center" vertical="center" wrapText="1"/>
      <protection locked="0"/>
    </xf>
    <xf numFmtId="179" fontId="22" fillId="2" borderId="5" xfId="0" applyNumberFormat="1" applyFont="1" applyFill="1" applyBorder="1" applyAlignment="1">
      <alignment horizontal="right" vertical="center" wrapText="1"/>
    </xf>
    <xf numFmtId="0" fontId="5" fillId="2" borderId="0" xfId="0" applyFont="1" applyFill="1" applyAlignment="1">
      <alignment horizontal="right" vertical="center" wrapText="1"/>
    </xf>
    <xf numFmtId="179" fontId="5" fillId="2" borderId="9" xfId="0" applyNumberFormat="1" applyFont="1" applyFill="1" applyBorder="1" applyAlignment="1">
      <alignment horizontal="right" vertical="center" wrapText="1"/>
    </xf>
    <xf numFmtId="0" fontId="5" fillId="2" borderId="1" xfId="0" applyFont="1" applyFill="1" applyBorder="1" applyAlignment="1" applyProtection="1">
      <alignment horizontal="center" vertical="center" wrapText="1"/>
    </xf>
    <xf numFmtId="177" fontId="5" fillId="2" borderId="1" xfId="0" applyNumberFormat="1" applyFont="1" applyFill="1" applyBorder="1" applyAlignment="1">
      <alignment horizontal="center" vertical="center" wrapText="1"/>
    </xf>
    <xf numFmtId="179" fontId="5" fillId="2" borderId="10" xfId="0" applyNumberFormat="1" applyFont="1" applyFill="1" applyBorder="1" applyAlignment="1">
      <alignment horizontal="right" vertical="center" wrapText="1"/>
    </xf>
    <xf numFmtId="0" fontId="26" fillId="2" borderId="1" xfId="0" applyFont="1" applyFill="1" applyBorder="1" applyAlignment="1">
      <alignment horizontal="center" vertical="center" wrapText="1"/>
    </xf>
    <xf numFmtId="177" fontId="5" fillId="2" borderId="1" xfId="0" applyNumberFormat="1" applyFont="1" applyFill="1" applyBorder="1" applyAlignment="1" applyProtection="1">
      <alignment horizontal="center" vertical="center" wrapText="1"/>
      <protection locked="0"/>
    </xf>
    <xf numFmtId="0" fontId="22" fillId="2" borderId="1"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1" xfId="0" applyFont="1" applyFill="1" applyBorder="1" applyAlignment="1">
      <alignment horizontal="center" vertical="center" wrapText="1"/>
    </xf>
    <xf numFmtId="176" fontId="22" fillId="2" borderId="0" xfId="0" applyNumberFormat="1" applyFont="1" applyFill="1" applyAlignment="1">
      <alignment horizontal="right" vertical="center" wrapText="1"/>
    </xf>
    <xf numFmtId="0" fontId="31" fillId="2" borderId="0" xfId="0" applyFont="1" applyFill="1" applyAlignment="1">
      <alignment horizontal="center" vertical="center" wrapText="1"/>
    </xf>
    <xf numFmtId="0" fontId="30" fillId="2" borderId="0" xfId="0" applyFont="1" applyFill="1" applyAlignment="1">
      <alignment horizontal="center" vertical="center" wrapText="1"/>
    </xf>
    <xf numFmtId="0" fontId="2" fillId="2" borderId="0" xfId="0" applyFont="1" applyFill="1" applyBorder="1" applyAlignment="1">
      <alignment horizontal="center" vertical="center" wrapText="1"/>
    </xf>
    <xf numFmtId="0" fontId="0" fillId="2" borderId="0" xfId="0" applyFill="1" applyAlignment="1">
      <alignment horizontal="justify" vertical="center"/>
    </xf>
    <xf numFmtId="176" fontId="0" fillId="2" borderId="0" xfId="0" applyNumberFormat="1" applyFill="1">
      <alignment vertical="center"/>
    </xf>
    <xf numFmtId="176" fontId="0" fillId="2" borderId="0" xfId="0" applyNumberFormat="1" applyFill="1" applyAlignment="1">
      <alignment horizontal="right" vertical="center"/>
    </xf>
    <xf numFmtId="49" fontId="0" fillId="2" borderId="0" xfId="0" applyNumberFormat="1" applyFill="1" applyAlignment="1">
      <alignment horizontal="right" vertical="center"/>
    </xf>
    <xf numFmtId="0" fontId="32" fillId="2" borderId="0" xfId="0" applyFont="1" applyFill="1" applyAlignment="1">
      <alignment horizontal="left" vertical="center" wrapText="1"/>
    </xf>
    <xf numFmtId="0" fontId="33" fillId="2" borderId="0" xfId="0" applyFont="1" applyFill="1" applyAlignment="1">
      <alignment horizontal="justify" vertical="center" wrapText="1"/>
    </xf>
    <xf numFmtId="0" fontId="34" fillId="2" borderId="0" xfId="0" applyFont="1" applyFill="1" applyAlignment="1">
      <alignment horizontal="center" vertical="center" wrapText="1"/>
    </xf>
    <xf numFmtId="0" fontId="34" fillId="2" borderId="0" xfId="0" applyFont="1" applyFill="1" applyAlignment="1">
      <alignment horizontal="justify" vertical="center" wrapText="1"/>
    </xf>
    <xf numFmtId="0" fontId="33" fillId="2" borderId="12" xfId="0" applyFont="1" applyFill="1" applyBorder="1" applyAlignment="1">
      <alignment horizontal="center" vertical="center" wrapText="1"/>
    </xf>
    <xf numFmtId="0" fontId="33" fillId="2" borderId="12" xfId="0" applyFont="1" applyFill="1" applyBorder="1" applyAlignment="1">
      <alignment horizontal="justify" vertical="center" wrapText="1"/>
    </xf>
    <xf numFmtId="0" fontId="35"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0" fontId="30" fillId="2" borderId="1" xfId="0" applyFont="1" applyFill="1" applyBorder="1" applyAlignment="1">
      <alignment vertical="center" wrapText="1"/>
    </xf>
    <xf numFmtId="0" fontId="30" fillId="2" borderId="1" xfId="0" applyFont="1" applyFill="1" applyBorder="1" applyAlignment="1">
      <alignment horizontal="justify" vertical="center" wrapText="1"/>
    </xf>
    <xf numFmtId="0" fontId="36" fillId="2" borderId="1" xfId="0" applyFont="1" applyFill="1" applyBorder="1" applyAlignment="1">
      <alignment horizontal="justify" vertical="center"/>
    </xf>
    <xf numFmtId="0" fontId="30" fillId="2" borderId="13" xfId="0" applyFont="1" applyFill="1" applyBorder="1" applyAlignment="1">
      <alignment horizontal="center" vertical="center" wrapText="1"/>
    </xf>
    <xf numFmtId="0" fontId="30" fillId="2" borderId="3" xfId="0" applyFont="1" applyFill="1" applyBorder="1" applyAlignment="1">
      <alignment vertical="center" wrapText="1"/>
    </xf>
    <xf numFmtId="0" fontId="30" fillId="2" borderId="3" xfId="0" applyFont="1" applyFill="1" applyBorder="1" applyAlignment="1">
      <alignment horizontal="center" vertical="center" wrapText="1"/>
    </xf>
    <xf numFmtId="0" fontId="30" fillId="2" borderId="3" xfId="0" applyFont="1" applyFill="1" applyBorder="1" applyAlignment="1">
      <alignment horizontal="justify" vertical="center" wrapText="1"/>
    </xf>
    <xf numFmtId="0" fontId="30" fillId="2" borderId="4" xfId="0" applyFont="1" applyFill="1" applyBorder="1" applyAlignment="1">
      <alignment horizontal="center" vertical="center" wrapText="1"/>
    </xf>
    <xf numFmtId="0" fontId="2" fillId="2" borderId="1" xfId="30" applyNumberFormat="1" applyFont="1" applyFill="1" applyBorder="1" applyAlignment="1">
      <alignment horizontal="justify" vertical="center" wrapText="1"/>
    </xf>
    <xf numFmtId="176" fontId="33" fillId="2" borderId="0" xfId="0" applyNumberFormat="1" applyFont="1" applyFill="1" applyAlignment="1">
      <alignment horizontal="center" vertical="center" wrapText="1"/>
    </xf>
    <xf numFmtId="176" fontId="33" fillId="2" borderId="0" xfId="0" applyNumberFormat="1" applyFont="1" applyFill="1" applyAlignment="1">
      <alignment horizontal="right" vertical="center" wrapText="1"/>
    </xf>
    <xf numFmtId="49" fontId="33" fillId="2" borderId="0" xfId="0" applyNumberFormat="1" applyFont="1" applyFill="1" applyAlignment="1">
      <alignment horizontal="right" vertical="center" wrapText="1"/>
    </xf>
    <xf numFmtId="176" fontId="34" fillId="2" borderId="0" xfId="0" applyNumberFormat="1" applyFont="1" applyFill="1" applyAlignment="1">
      <alignment horizontal="center" vertical="center" wrapText="1"/>
    </xf>
    <xf numFmtId="176" fontId="34" fillId="2" borderId="0" xfId="0" applyNumberFormat="1" applyFont="1" applyFill="1" applyAlignment="1">
      <alignment horizontal="right" vertical="center" wrapText="1"/>
    </xf>
    <xf numFmtId="49" fontId="34" fillId="2" borderId="0" xfId="0" applyNumberFormat="1" applyFont="1" applyFill="1" applyAlignment="1">
      <alignment horizontal="right" vertical="center" wrapText="1"/>
    </xf>
    <xf numFmtId="176" fontId="31" fillId="2" borderId="12" xfId="0" applyNumberFormat="1" applyFont="1" applyFill="1" applyBorder="1" applyAlignment="1">
      <alignment horizontal="center" vertical="center" wrapText="1"/>
    </xf>
    <xf numFmtId="31" fontId="31" fillId="2" borderId="0" xfId="0" applyNumberFormat="1" applyFont="1" applyFill="1" applyBorder="1" applyAlignment="1">
      <alignment horizontal="center" vertical="center" wrapText="1"/>
    </xf>
    <xf numFmtId="176" fontId="31" fillId="2" borderId="12" xfId="0" applyNumberFormat="1" applyFont="1" applyFill="1" applyBorder="1" applyAlignment="1">
      <alignment horizontal="right" vertical="center" wrapText="1"/>
    </xf>
    <xf numFmtId="176" fontId="31" fillId="2" borderId="0" xfId="0" applyNumberFormat="1" applyFont="1" applyFill="1" applyBorder="1" applyAlignment="1">
      <alignment horizontal="right" vertical="center" wrapText="1"/>
    </xf>
    <xf numFmtId="49" fontId="31" fillId="2" borderId="12" xfId="0" applyNumberFormat="1" applyFont="1" applyFill="1" applyBorder="1" applyAlignment="1">
      <alignment horizontal="right" vertical="center" wrapText="1"/>
    </xf>
    <xf numFmtId="176" fontId="37" fillId="2" borderId="0" xfId="0" applyNumberFormat="1" applyFont="1" applyFill="1" applyBorder="1" applyAlignment="1">
      <alignment horizontal="right" vertical="center" wrapText="1"/>
    </xf>
    <xf numFmtId="0" fontId="37" fillId="2" borderId="0" xfId="0" applyFont="1" applyFill="1" applyBorder="1" applyAlignment="1">
      <alignment horizontal="center" vertical="center" wrapText="1"/>
    </xf>
    <xf numFmtId="176" fontId="35" fillId="2" borderId="1" xfId="0" applyNumberFormat="1" applyFont="1" applyFill="1" applyBorder="1" applyAlignment="1">
      <alignment horizontal="center" vertical="center" wrapText="1"/>
    </xf>
    <xf numFmtId="49" fontId="35" fillId="2" borderId="1" xfId="0" applyNumberFormat="1" applyFont="1" applyFill="1" applyBorder="1" applyAlignment="1">
      <alignment horizontal="center" vertical="center" wrapText="1"/>
    </xf>
    <xf numFmtId="0" fontId="35" fillId="2" borderId="1" xfId="0" applyFont="1" applyFill="1" applyBorder="1" applyAlignment="1">
      <alignment horizontal="center"/>
    </xf>
    <xf numFmtId="176" fontId="30"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79" fontId="27" fillId="2" borderId="1" xfId="0" applyNumberFormat="1" applyFont="1" applyFill="1" applyBorder="1" applyAlignment="1">
      <alignment horizontal="right" vertical="center" wrapText="1"/>
    </xf>
    <xf numFmtId="179" fontId="30"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right" vertical="center" wrapText="1"/>
    </xf>
    <xf numFmtId="179" fontId="2" fillId="2" borderId="1" xfId="0" applyNumberFormat="1" applyFont="1" applyFill="1" applyBorder="1" applyAlignment="1">
      <alignment horizontal="center" vertical="center" wrapText="1"/>
    </xf>
    <xf numFmtId="179" fontId="36" fillId="2" borderId="1" xfId="0" applyNumberFormat="1" applyFont="1" applyFill="1" applyBorder="1" applyAlignment="1">
      <alignment horizontal="right" vertical="center" wrapText="1"/>
    </xf>
    <xf numFmtId="179" fontId="2" fillId="2" borderId="1" xfId="0" applyNumberFormat="1" applyFont="1" applyFill="1" applyBorder="1" applyAlignment="1">
      <alignment vertical="center" wrapText="1"/>
    </xf>
    <xf numFmtId="179" fontId="30" fillId="2" borderId="1" xfId="0" applyNumberFormat="1" applyFont="1" applyFill="1" applyBorder="1" applyAlignment="1">
      <alignment horizontal="right" vertical="center" wrapText="1"/>
    </xf>
    <xf numFmtId="179" fontId="30" fillId="2" borderId="1" xfId="0" applyNumberFormat="1" applyFont="1" applyFill="1" applyBorder="1" applyAlignment="1">
      <alignment vertical="center" wrapText="1"/>
    </xf>
    <xf numFmtId="176" fontId="30" fillId="2" borderId="13" xfId="0" applyNumberFormat="1" applyFont="1" applyFill="1" applyBorder="1" applyAlignment="1">
      <alignment horizontal="center" vertical="center" wrapText="1"/>
    </xf>
    <xf numFmtId="176" fontId="30" fillId="2" borderId="4" xfId="0" applyNumberFormat="1" applyFont="1" applyFill="1" applyBorder="1" applyAlignment="1">
      <alignment horizontal="center" vertical="center" wrapText="1"/>
    </xf>
    <xf numFmtId="179" fontId="36" fillId="2" borderId="0" xfId="0" applyNumberFormat="1" applyFont="1" applyFill="1">
      <alignment vertical="center"/>
    </xf>
    <xf numFmtId="176" fontId="30" fillId="2" borderId="3" xfId="0" applyNumberFormat="1" applyFont="1" applyFill="1" applyBorder="1" applyAlignment="1">
      <alignment horizontal="center"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常规 2 3 10 5 2 3" xfId="5"/>
    <cellStyle name="千位分隔[0]" xfId="6" builtinId="6"/>
    <cellStyle name="常规 114"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标题 3" xfId="24" builtinId="18"/>
    <cellStyle name="百分比 6" xfId="25"/>
    <cellStyle name="60% - 强调文字颜色 1" xfId="26" builtinId="32"/>
    <cellStyle name="60% - 强调文字颜色 4" xfId="27" builtinId="44"/>
    <cellStyle name="输出" xfId="28" builtinId="21"/>
    <cellStyle name="计算" xfId="29" builtinId="22"/>
    <cellStyle name="常规_Sheet1 4" xfId="30"/>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3" xfId="55"/>
    <cellStyle name="常规 10 10" xfId="56"/>
    <cellStyle name="常规 41" xfId="57"/>
    <cellStyle name="常规 11 2 3 2 3" xfId="58"/>
    <cellStyle name="常规 2" xfId="59"/>
    <cellStyle name="常规 4" xfId="60"/>
    <cellStyle name="常规_以工代赈项目备案表" xfId="61"/>
    <cellStyle name="常规 10 10 8" xfId="62"/>
    <cellStyle name="常规 2 70" xfId="63"/>
    <cellStyle name="常规 65" xfId="64"/>
    <cellStyle name="常规 3 10 2" xfId="65"/>
  </cellStyles>
  <dxfs count="3">
    <dxf>
      <font>
        <color rgb="FF9C0006"/>
      </font>
      <fill>
        <patternFill patternType="solid">
          <bgColor rgb="FFFFC7CE"/>
        </patternFill>
      </fill>
    </dxf>
    <dxf>
      <fill>
        <patternFill patternType="solid">
          <bgColor rgb="FFFF9900"/>
        </patternFill>
      </fill>
    </dxf>
    <dxf>
      <fill>
        <patternFill patternType="solid">
          <bgColor rgb="FFFF0000"/>
        </patternFill>
      </fill>
    </dxf>
  </dxfs>
  <tableStyles count="0" defaultTableStyle="TableStyleMedium2" defaultPivotStyle="PivotStyleLight16"/>
  <colors>
    <mruColors>
      <color rgb="00D9D9D9"/>
      <color rgb="00FBDCA0"/>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245745</xdr:colOff>
      <xdr:row>28</xdr:row>
      <xdr:rowOff>0</xdr:rowOff>
    </xdr:from>
    <xdr:to>
      <xdr:col>6</xdr:col>
      <xdr:colOff>293370</xdr:colOff>
      <xdr:row>28</xdr:row>
      <xdr:rowOff>281305</xdr:rowOff>
    </xdr:to>
    <xdr:sp>
      <xdr:nvSpPr>
        <xdr:cNvPr id="2" name="Text Box 43"/>
        <xdr:cNvSpPr txBox="1"/>
      </xdr:nvSpPr>
      <xdr:spPr>
        <a:xfrm>
          <a:off x="5589270" y="17135475"/>
          <a:ext cx="47625" cy="281305"/>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287655</xdr:rowOff>
    </xdr:to>
    <xdr:sp>
      <xdr:nvSpPr>
        <xdr:cNvPr id="3" name="Text Box 43"/>
        <xdr:cNvSpPr txBox="1"/>
      </xdr:nvSpPr>
      <xdr:spPr>
        <a:xfrm>
          <a:off x="5343525" y="17135475"/>
          <a:ext cx="112395" cy="287655"/>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287655</xdr:rowOff>
    </xdr:to>
    <xdr:sp>
      <xdr:nvSpPr>
        <xdr:cNvPr id="4" name="Text Box 43"/>
        <xdr:cNvSpPr txBox="1"/>
      </xdr:nvSpPr>
      <xdr:spPr>
        <a:xfrm>
          <a:off x="5343525" y="17135475"/>
          <a:ext cx="112395" cy="287655"/>
        </a:xfrm>
        <a:prstGeom prst="rect">
          <a:avLst/>
        </a:prstGeom>
        <a:noFill/>
        <a:ln w="9525">
          <a:noFill/>
        </a:ln>
      </xdr:spPr>
    </xdr:sp>
    <xdr:clientData/>
  </xdr:twoCellAnchor>
  <xdr:twoCellAnchor editAs="oneCell">
    <xdr:from>
      <xdr:col>6</xdr:col>
      <xdr:colOff>235585</xdr:colOff>
      <xdr:row>28</xdr:row>
      <xdr:rowOff>0</xdr:rowOff>
    </xdr:from>
    <xdr:to>
      <xdr:col>6</xdr:col>
      <xdr:colOff>280035</xdr:colOff>
      <xdr:row>28</xdr:row>
      <xdr:rowOff>378460</xdr:rowOff>
    </xdr:to>
    <xdr:sp>
      <xdr:nvSpPr>
        <xdr:cNvPr id="5" name="Text Box 43"/>
        <xdr:cNvSpPr txBox="1"/>
      </xdr:nvSpPr>
      <xdr:spPr>
        <a:xfrm>
          <a:off x="5579110" y="17135475"/>
          <a:ext cx="44450" cy="378460"/>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378460</xdr:rowOff>
    </xdr:to>
    <xdr:sp>
      <xdr:nvSpPr>
        <xdr:cNvPr id="6" name="Text Box 43"/>
        <xdr:cNvSpPr txBox="1"/>
      </xdr:nvSpPr>
      <xdr:spPr>
        <a:xfrm>
          <a:off x="5343525" y="17135475"/>
          <a:ext cx="112395" cy="378460"/>
        </a:xfrm>
        <a:prstGeom prst="rect">
          <a:avLst/>
        </a:prstGeom>
        <a:noFill/>
        <a:ln w="9525">
          <a:noFill/>
        </a:ln>
      </xdr:spPr>
    </xdr:sp>
    <xdr:clientData/>
  </xdr:twoCellAnchor>
  <xdr:twoCellAnchor editAs="oneCell">
    <xdr:from>
      <xdr:col>6</xdr:col>
      <xdr:colOff>245745</xdr:colOff>
      <xdr:row>28</xdr:row>
      <xdr:rowOff>0</xdr:rowOff>
    </xdr:from>
    <xdr:to>
      <xdr:col>6</xdr:col>
      <xdr:colOff>290195</xdr:colOff>
      <xdr:row>28</xdr:row>
      <xdr:rowOff>280035</xdr:rowOff>
    </xdr:to>
    <xdr:sp>
      <xdr:nvSpPr>
        <xdr:cNvPr id="7" name="Text Box 43"/>
        <xdr:cNvSpPr txBox="1"/>
      </xdr:nvSpPr>
      <xdr:spPr>
        <a:xfrm>
          <a:off x="5589270" y="17135475"/>
          <a:ext cx="44450" cy="280035"/>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285750</xdr:rowOff>
    </xdr:to>
    <xdr:sp>
      <xdr:nvSpPr>
        <xdr:cNvPr id="8" name="Text Box 43"/>
        <xdr:cNvSpPr txBox="1"/>
      </xdr:nvSpPr>
      <xdr:spPr>
        <a:xfrm>
          <a:off x="5343525" y="17135475"/>
          <a:ext cx="112395" cy="285750"/>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285750</xdr:rowOff>
    </xdr:to>
    <xdr:sp>
      <xdr:nvSpPr>
        <xdr:cNvPr id="9" name="Text Box 43"/>
        <xdr:cNvSpPr txBox="1"/>
      </xdr:nvSpPr>
      <xdr:spPr>
        <a:xfrm>
          <a:off x="5343525" y="17135475"/>
          <a:ext cx="112395" cy="285750"/>
        </a:xfrm>
        <a:prstGeom prst="rect">
          <a:avLst/>
        </a:prstGeom>
        <a:noFill/>
        <a:ln w="9525">
          <a:noFill/>
        </a:ln>
      </xdr:spPr>
    </xdr:sp>
    <xdr:clientData/>
  </xdr:twoCellAnchor>
  <xdr:twoCellAnchor editAs="oneCell">
    <xdr:from>
      <xdr:col>6</xdr:col>
      <xdr:colOff>235585</xdr:colOff>
      <xdr:row>28</xdr:row>
      <xdr:rowOff>0</xdr:rowOff>
    </xdr:from>
    <xdr:to>
      <xdr:col>6</xdr:col>
      <xdr:colOff>280035</xdr:colOff>
      <xdr:row>28</xdr:row>
      <xdr:rowOff>378460</xdr:rowOff>
    </xdr:to>
    <xdr:sp>
      <xdr:nvSpPr>
        <xdr:cNvPr id="10" name="Text Box 43"/>
        <xdr:cNvSpPr txBox="1"/>
      </xdr:nvSpPr>
      <xdr:spPr>
        <a:xfrm>
          <a:off x="5579110" y="17135475"/>
          <a:ext cx="44450" cy="378460"/>
        </a:xfrm>
        <a:prstGeom prst="rect">
          <a:avLst/>
        </a:prstGeom>
        <a:noFill/>
        <a:ln w="9525">
          <a:noFill/>
        </a:ln>
      </xdr:spPr>
    </xdr:sp>
    <xdr:clientData/>
  </xdr:twoCellAnchor>
  <xdr:twoCellAnchor editAs="oneCell">
    <xdr:from>
      <xdr:col>6</xdr:col>
      <xdr:colOff>0</xdr:colOff>
      <xdr:row>28</xdr:row>
      <xdr:rowOff>0</xdr:rowOff>
    </xdr:from>
    <xdr:to>
      <xdr:col>6</xdr:col>
      <xdr:colOff>112395</xdr:colOff>
      <xdr:row>28</xdr:row>
      <xdr:rowOff>378460</xdr:rowOff>
    </xdr:to>
    <xdr:sp>
      <xdr:nvSpPr>
        <xdr:cNvPr id="11" name="Text Box 43"/>
        <xdr:cNvSpPr txBox="1"/>
      </xdr:nvSpPr>
      <xdr:spPr>
        <a:xfrm>
          <a:off x="5343525" y="17135475"/>
          <a:ext cx="112395" cy="378460"/>
        </a:xfrm>
        <a:prstGeom prst="rect">
          <a:avLst/>
        </a:prstGeom>
        <a:noFill/>
        <a:ln w="9525">
          <a:noFill/>
        </a:ln>
      </xdr:spPr>
    </xdr:sp>
    <xdr:clientData/>
  </xdr:twoCellAnchor>
  <xdr:twoCellAnchor editAs="oneCell">
    <xdr:from>
      <xdr:col>6</xdr:col>
      <xdr:colOff>235585</xdr:colOff>
      <xdr:row>28</xdr:row>
      <xdr:rowOff>0</xdr:rowOff>
    </xdr:from>
    <xdr:to>
      <xdr:col>6</xdr:col>
      <xdr:colOff>280035</xdr:colOff>
      <xdr:row>28</xdr:row>
      <xdr:rowOff>378460</xdr:rowOff>
    </xdr:to>
    <xdr:sp>
      <xdr:nvSpPr>
        <xdr:cNvPr id="12" name="Text Box 43"/>
        <xdr:cNvSpPr txBox="1"/>
      </xdr:nvSpPr>
      <xdr:spPr>
        <a:xfrm>
          <a:off x="5579110" y="17135475"/>
          <a:ext cx="44450" cy="378460"/>
        </a:xfrm>
        <a:prstGeom prst="rect">
          <a:avLst/>
        </a:prstGeom>
        <a:noFill/>
        <a:ln w="9525">
          <a:noFill/>
        </a:ln>
      </xdr:spPr>
    </xdr:sp>
    <xdr:clientData/>
  </xdr:twoCellAnchor>
  <xdr:twoCellAnchor editAs="oneCell">
    <xdr:from>
      <xdr:col>6</xdr:col>
      <xdr:colOff>235585</xdr:colOff>
      <xdr:row>28</xdr:row>
      <xdr:rowOff>0</xdr:rowOff>
    </xdr:from>
    <xdr:to>
      <xdr:col>6</xdr:col>
      <xdr:colOff>280035</xdr:colOff>
      <xdr:row>28</xdr:row>
      <xdr:rowOff>378460</xdr:rowOff>
    </xdr:to>
    <xdr:sp>
      <xdr:nvSpPr>
        <xdr:cNvPr id="13" name="Text Box 43"/>
        <xdr:cNvSpPr txBox="1"/>
      </xdr:nvSpPr>
      <xdr:spPr>
        <a:xfrm>
          <a:off x="5579110" y="17135475"/>
          <a:ext cx="44450" cy="37846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245745</xdr:colOff>
      <xdr:row>96</xdr:row>
      <xdr:rowOff>0</xdr:rowOff>
    </xdr:from>
    <xdr:to>
      <xdr:col>6</xdr:col>
      <xdr:colOff>293370</xdr:colOff>
      <xdr:row>96</xdr:row>
      <xdr:rowOff>281305</xdr:rowOff>
    </xdr:to>
    <xdr:sp>
      <xdr:nvSpPr>
        <xdr:cNvPr id="6" name="Text Box 43"/>
        <xdr:cNvSpPr txBox="1"/>
      </xdr:nvSpPr>
      <xdr:spPr>
        <a:xfrm>
          <a:off x="6618605" y="49822100"/>
          <a:ext cx="47625" cy="281305"/>
        </a:xfrm>
        <a:prstGeom prst="rect">
          <a:avLst/>
        </a:prstGeom>
        <a:noFill/>
        <a:ln w="9525">
          <a:noFill/>
        </a:ln>
      </xdr:spPr>
    </xdr:sp>
    <xdr:clientData/>
  </xdr:twoCellAnchor>
  <xdr:twoCellAnchor editAs="oneCell">
    <xdr:from>
      <xdr:col>6</xdr:col>
      <xdr:colOff>245745</xdr:colOff>
      <xdr:row>96</xdr:row>
      <xdr:rowOff>0</xdr:rowOff>
    </xdr:from>
    <xdr:to>
      <xdr:col>6</xdr:col>
      <xdr:colOff>290195</xdr:colOff>
      <xdr:row>96</xdr:row>
      <xdr:rowOff>280035</xdr:rowOff>
    </xdr:to>
    <xdr:sp>
      <xdr:nvSpPr>
        <xdr:cNvPr id="7" name="Text Box 43"/>
        <xdr:cNvSpPr txBox="1"/>
      </xdr:nvSpPr>
      <xdr:spPr>
        <a:xfrm>
          <a:off x="6618605" y="49822100"/>
          <a:ext cx="44450" cy="280035"/>
        </a:xfrm>
        <a:prstGeom prst="rect">
          <a:avLst/>
        </a:prstGeom>
        <a:noFill/>
        <a:ln w="9525">
          <a:noFill/>
        </a:ln>
      </xdr:spPr>
    </xdr:sp>
    <xdr:clientData/>
  </xdr:twoCellAnchor>
  <xdr:twoCellAnchor editAs="oneCell">
    <xdr:from>
      <xdr:col>6</xdr:col>
      <xdr:colOff>0</xdr:colOff>
      <xdr:row>97</xdr:row>
      <xdr:rowOff>0</xdr:rowOff>
    </xdr:from>
    <xdr:to>
      <xdr:col>6</xdr:col>
      <xdr:colOff>112395</xdr:colOff>
      <xdr:row>97</xdr:row>
      <xdr:rowOff>285750</xdr:rowOff>
    </xdr:to>
    <xdr:sp>
      <xdr:nvSpPr>
        <xdr:cNvPr id="8" name="Text Box 43"/>
        <xdr:cNvSpPr txBox="1"/>
      </xdr:nvSpPr>
      <xdr:spPr>
        <a:xfrm>
          <a:off x="6372860" y="50165000"/>
          <a:ext cx="112395" cy="285750"/>
        </a:xfrm>
        <a:prstGeom prst="rect">
          <a:avLst/>
        </a:prstGeom>
        <a:noFill/>
        <a:ln w="9525">
          <a:noFill/>
        </a:ln>
      </xdr:spPr>
    </xdr:sp>
    <xdr:clientData/>
  </xdr:twoCellAnchor>
  <xdr:twoCellAnchor editAs="oneCell">
    <xdr:from>
      <xdr:col>6</xdr:col>
      <xdr:colOff>0</xdr:colOff>
      <xdr:row>97</xdr:row>
      <xdr:rowOff>0</xdr:rowOff>
    </xdr:from>
    <xdr:to>
      <xdr:col>6</xdr:col>
      <xdr:colOff>112395</xdr:colOff>
      <xdr:row>97</xdr:row>
      <xdr:rowOff>285750</xdr:rowOff>
    </xdr:to>
    <xdr:sp>
      <xdr:nvSpPr>
        <xdr:cNvPr id="9" name="Text Box 43"/>
        <xdr:cNvSpPr txBox="1"/>
      </xdr:nvSpPr>
      <xdr:spPr>
        <a:xfrm>
          <a:off x="6372860" y="50165000"/>
          <a:ext cx="112395" cy="2857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2"/>
  <sheetViews>
    <sheetView tabSelected="1" workbookViewId="0">
      <pane ySplit="7" topLeftCell="A12" activePane="bottomLeft" state="frozen"/>
      <selection/>
      <selection pane="bottomLeft" activeCell="L13" sqref="L13"/>
    </sheetView>
  </sheetViews>
  <sheetFormatPr defaultColWidth="9" defaultRowHeight="13.5"/>
  <cols>
    <col min="1" max="5" width="9" style="11"/>
    <col min="6" max="6" width="10.7583333333333" style="161" customWidth="1"/>
    <col min="7" max="7" width="9" style="11"/>
    <col min="8" max="8" width="16.5" style="161" customWidth="1"/>
    <col min="9" max="9" width="10.5" style="162" customWidth="1"/>
    <col min="10" max="10" width="11.625" style="11" customWidth="1"/>
    <col min="11" max="12" width="11.625" style="163" customWidth="1"/>
    <col min="13" max="13" width="11.625" style="164" customWidth="1"/>
    <col min="14" max="14" width="8.5" style="163" customWidth="1"/>
    <col min="15" max="15" width="11" style="163" customWidth="1"/>
    <col min="16" max="16" width="7.125" style="11" customWidth="1"/>
    <col min="17" max="16384" width="9" style="49"/>
  </cols>
  <sheetData>
    <row r="1" s="11" customFormat="1" ht="20" customHeight="1" spans="1:15">
      <c r="A1" s="165" t="s">
        <v>0</v>
      </c>
      <c r="B1" s="165"/>
      <c r="F1" s="166"/>
      <c r="H1" s="166"/>
      <c r="I1" s="187"/>
      <c r="K1" s="188"/>
      <c r="L1" s="188"/>
      <c r="M1" s="189"/>
      <c r="N1" s="188"/>
      <c r="O1" s="188"/>
    </row>
    <row r="2" s="11" customFormat="1" ht="36" customHeight="1" spans="1:16">
      <c r="A2" s="167" t="s">
        <v>1</v>
      </c>
      <c r="B2" s="167"/>
      <c r="C2" s="167"/>
      <c r="D2" s="167"/>
      <c r="E2" s="167"/>
      <c r="F2" s="168"/>
      <c r="G2" s="167"/>
      <c r="H2" s="168"/>
      <c r="I2" s="190"/>
      <c r="J2" s="167"/>
      <c r="K2" s="191"/>
      <c r="L2" s="191"/>
      <c r="M2" s="192"/>
      <c r="N2" s="191"/>
      <c r="O2" s="191"/>
      <c r="P2" s="167"/>
    </row>
    <row r="3" s="11" customFormat="1" ht="21" customHeight="1" spans="1:16">
      <c r="A3" s="169"/>
      <c r="B3" s="169"/>
      <c r="C3" s="169"/>
      <c r="D3" s="169"/>
      <c r="E3" s="169"/>
      <c r="F3" s="170"/>
      <c r="G3" s="169"/>
      <c r="H3" s="170"/>
      <c r="I3" s="193"/>
      <c r="J3" s="194"/>
      <c r="K3" s="195"/>
      <c r="L3" s="196"/>
      <c r="M3" s="197"/>
      <c r="N3" s="196"/>
      <c r="O3" s="198" t="s">
        <v>2</v>
      </c>
      <c r="P3" s="199"/>
    </row>
    <row r="4" s="158" customFormat="1" ht="12" spans="1:16">
      <c r="A4" s="171" t="s">
        <v>3</v>
      </c>
      <c r="B4" s="171" t="s">
        <v>4</v>
      </c>
      <c r="C4" s="171" t="s">
        <v>5</v>
      </c>
      <c r="D4" s="171" t="s">
        <v>6</v>
      </c>
      <c r="E4" s="171" t="s">
        <v>7</v>
      </c>
      <c r="F4" s="171" t="s">
        <v>8</v>
      </c>
      <c r="G4" s="171" t="s">
        <v>9</v>
      </c>
      <c r="H4" s="171" t="s">
        <v>10</v>
      </c>
      <c r="I4" s="200" t="s">
        <v>11</v>
      </c>
      <c r="J4" s="171" t="s">
        <v>12</v>
      </c>
      <c r="K4" s="200"/>
      <c r="L4" s="200"/>
      <c r="M4" s="201"/>
      <c r="N4" s="200"/>
      <c r="O4" s="200"/>
      <c r="P4" s="202" t="s">
        <v>13</v>
      </c>
    </row>
    <row r="5" s="101" customFormat="1" ht="12" spans="1:16">
      <c r="A5" s="172"/>
      <c r="B5" s="172"/>
      <c r="C5" s="172"/>
      <c r="D5" s="172"/>
      <c r="E5" s="172"/>
      <c r="F5" s="172"/>
      <c r="G5" s="172"/>
      <c r="H5" s="172"/>
      <c r="I5" s="203"/>
      <c r="J5" s="172" t="s">
        <v>14</v>
      </c>
      <c r="K5" s="203" t="s">
        <v>15</v>
      </c>
      <c r="L5" s="203"/>
      <c r="M5" s="133"/>
      <c r="N5" s="203"/>
      <c r="O5" s="203"/>
      <c r="P5" s="183"/>
    </row>
    <row r="6" s="101" customFormat="1" ht="12" spans="1:16">
      <c r="A6" s="172"/>
      <c r="B6" s="172"/>
      <c r="C6" s="172"/>
      <c r="D6" s="172"/>
      <c r="E6" s="172"/>
      <c r="F6" s="172"/>
      <c r="G6" s="172"/>
      <c r="H6" s="172"/>
      <c r="I6" s="203"/>
      <c r="J6" s="172"/>
      <c r="K6" s="203" t="s">
        <v>16</v>
      </c>
      <c r="L6" s="203" t="s">
        <v>17</v>
      </c>
      <c r="M6" s="133" t="s">
        <v>18</v>
      </c>
      <c r="N6" s="203" t="s">
        <v>19</v>
      </c>
      <c r="O6" s="203" t="s">
        <v>20</v>
      </c>
      <c r="P6" s="172"/>
    </row>
    <row r="7" s="101" customFormat="1" ht="25" customHeight="1" spans="1:16">
      <c r="A7" s="172"/>
      <c r="B7" s="172"/>
      <c r="C7" s="172"/>
      <c r="D7" s="172"/>
      <c r="E7" s="172"/>
      <c r="F7" s="172"/>
      <c r="G7" s="172"/>
      <c r="H7" s="172"/>
      <c r="I7" s="203"/>
      <c r="J7" s="204" t="s">
        <v>11</v>
      </c>
      <c r="K7" s="205">
        <f>K15+K22+K25+K31</f>
        <v>36915.752125</v>
      </c>
      <c r="L7" s="205">
        <f>L15+L22+L25+L31</f>
        <v>25341</v>
      </c>
      <c r="M7" s="205">
        <f>M15+M22+M25+M31</f>
        <v>8444</v>
      </c>
      <c r="N7" s="205">
        <f>N15+N22+N25+N31</f>
        <v>0</v>
      </c>
      <c r="O7" s="205">
        <f>O15+O22+O25+O31</f>
        <v>3130.752125</v>
      </c>
      <c r="P7" s="206"/>
    </row>
    <row r="8" s="101" customFormat="1" ht="54" customHeight="1" spans="1:16">
      <c r="A8" s="172" t="s">
        <v>21</v>
      </c>
      <c r="B8" s="173" t="s">
        <v>22</v>
      </c>
      <c r="C8" s="173" t="s">
        <v>23</v>
      </c>
      <c r="D8" s="173" t="s">
        <v>24</v>
      </c>
      <c r="E8" s="173" t="s">
        <v>25</v>
      </c>
      <c r="F8" s="173" t="s">
        <v>26</v>
      </c>
      <c r="G8" s="173" t="s">
        <v>27</v>
      </c>
      <c r="H8" s="173" t="s">
        <v>28</v>
      </c>
      <c r="I8" s="203">
        <f>K15</f>
        <v>21904.694557</v>
      </c>
      <c r="J8" s="176" t="s">
        <v>29</v>
      </c>
      <c r="K8" s="207">
        <f t="shared" ref="K8:K14" si="0">L8+M8+N8+O8</f>
        <v>5979.71204</v>
      </c>
      <c r="L8" s="207">
        <v>2995.020227</v>
      </c>
      <c r="M8" s="207">
        <v>2738.37734</v>
      </c>
      <c r="N8" s="207"/>
      <c r="O8" s="207">
        <v>246.314473</v>
      </c>
      <c r="P8" s="208"/>
    </row>
    <row r="9" s="101" customFormat="1" ht="54" customHeight="1" spans="1:16">
      <c r="A9" s="172"/>
      <c r="B9" s="174"/>
      <c r="C9" s="174"/>
      <c r="D9" s="174"/>
      <c r="E9" s="174"/>
      <c r="F9" s="174"/>
      <c r="G9" s="174"/>
      <c r="H9" s="174"/>
      <c r="I9" s="203"/>
      <c r="J9" s="176" t="s">
        <v>30</v>
      </c>
      <c r="K9" s="207">
        <f t="shared" si="0"/>
        <v>250.315219</v>
      </c>
      <c r="L9" s="207">
        <v>153.361249</v>
      </c>
      <c r="M9" s="207">
        <v>96.95397</v>
      </c>
      <c r="N9" s="207"/>
      <c r="O9" s="207"/>
      <c r="P9" s="208"/>
    </row>
    <row r="10" s="101" customFormat="1" ht="54" customHeight="1" spans="1:16">
      <c r="A10" s="172"/>
      <c r="B10" s="174"/>
      <c r="C10" s="174"/>
      <c r="D10" s="174"/>
      <c r="E10" s="174"/>
      <c r="F10" s="174"/>
      <c r="G10" s="174"/>
      <c r="H10" s="174"/>
      <c r="I10" s="203"/>
      <c r="J10" s="176" t="s">
        <v>31</v>
      </c>
      <c r="K10" s="207">
        <f t="shared" si="0"/>
        <v>30</v>
      </c>
      <c r="L10" s="207">
        <v>30</v>
      </c>
      <c r="M10" s="207"/>
      <c r="N10" s="207"/>
      <c r="O10" s="207"/>
      <c r="P10" s="208"/>
    </row>
    <row r="11" s="101" customFormat="1" ht="46" customHeight="1" spans="1:16">
      <c r="A11" s="172"/>
      <c r="B11" s="173" t="s">
        <v>32</v>
      </c>
      <c r="C11" s="173" t="s">
        <v>33</v>
      </c>
      <c r="D11" s="173" t="s">
        <v>24</v>
      </c>
      <c r="E11" s="173" t="s">
        <v>25</v>
      </c>
      <c r="F11" s="173" t="s">
        <v>34</v>
      </c>
      <c r="G11" s="173" t="s">
        <v>35</v>
      </c>
      <c r="H11" s="173" t="s">
        <v>36</v>
      </c>
      <c r="I11" s="203"/>
      <c r="J11" s="176" t="s">
        <v>29</v>
      </c>
      <c r="K11" s="207">
        <f t="shared" si="0"/>
        <v>12599.968524</v>
      </c>
      <c r="L11" s="207">
        <v>11485.854955</v>
      </c>
      <c r="M11" s="207">
        <v>701.027691</v>
      </c>
      <c r="N11" s="207"/>
      <c r="O11" s="207">
        <v>413.085878</v>
      </c>
      <c r="P11" s="208"/>
    </row>
    <row r="12" s="101" customFormat="1" ht="154" customHeight="1" spans="1:16">
      <c r="A12" s="172"/>
      <c r="B12" s="174"/>
      <c r="C12" s="174"/>
      <c r="D12" s="174"/>
      <c r="E12" s="174"/>
      <c r="F12" s="174"/>
      <c r="G12" s="174"/>
      <c r="H12" s="174"/>
      <c r="I12" s="203"/>
      <c r="J12" s="176" t="s">
        <v>30</v>
      </c>
      <c r="K12" s="207">
        <f t="shared" si="0"/>
        <v>881.837889</v>
      </c>
      <c r="L12" s="207">
        <v>403.191859</v>
      </c>
      <c r="M12" s="207">
        <v>478.64603</v>
      </c>
      <c r="N12" s="207"/>
      <c r="O12" s="207"/>
      <c r="P12" s="208"/>
    </row>
    <row r="13" s="101" customFormat="1" ht="94" customHeight="1" spans="1:16">
      <c r="A13" s="172"/>
      <c r="B13" s="175" t="s">
        <v>37</v>
      </c>
      <c r="C13" s="176" t="s">
        <v>38</v>
      </c>
      <c r="D13" s="176" t="s">
        <v>24</v>
      </c>
      <c r="E13" s="173" t="s">
        <v>25</v>
      </c>
      <c r="F13" s="177" t="s">
        <v>39</v>
      </c>
      <c r="G13" s="176" t="s">
        <v>35</v>
      </c>
      <c r="H13" s="177" t="s">
        <v>40</v>
      </c>
      <c r="I13" s="203"/>
      <c r="J13" s="176" t="s">
        <v>29</v>
      </c>
      <c r="K13" s="207">
        <f t="shared" si="0"/>
        <v>1567.987047</v>
      </c>
      <c r="L13" s="207">
        <v>742.992776</v>
      </c>
      <c r="M13" s="207">
        <v>677</v>
      </c>
      <c r="N13" s="207"/>
      <c r="O13" s="209">
        <v>147.994271</v>
      </c>
      <c r="P13" s="210"/>
    </row>
    <row r="14" s="101" customFormat="1" ht="166" customHeight="1" spans="1:16">
      <c r="A14" s="172"/>
      <c r="B14" s="175" t="s">
        <v>41</v>
      </c>
      <c r="C14" s="176" t="s">
        <v>42</v>
      </c>
      <c r="D14" s="176" t="s">
        <v>43</v>
      </c>
      <c r="E14" s="173" t="s">
        <v>25</v>
      </c>
      <c r="F14" s="177" t="s">
        <v>44</v>
      </c>
      <c r="G14" s="176" t="s">
        <v>45</v>
      </c>
      <c r="H14" s="177" t="s">
        <v>46</v>
      </c>
      <c r="I14" s="203"/>
      <c r="J14" s="176" t="s">
        <v>29</v>
      </c>
      <c r="K14" s="207">
        <f t="shared" si="0"/>
        <v>594.873838</v>
      </c>
      <c r="L14" s="207">
        <v>295.676954</v>
      </c>
      <c r="M14" s="207"/>
      <c r="N14" s="207"/>
      <c r="O14" s="207">
        <v>299.196884</v>
      </c>
      <c r="P14" s="210"/>
    </row>
    <row r="15" s="159" customFormat="1" ht="24" customHeight="1" spans="1:16">
      <c r="A15" s="172"/>
      <c r="B15" s="178"/>
      <c r="C15" s="178"/>
      <c r="D15" s="178"/>
      <c r="E15" s="178"/>
      <c r="F15" s="179"/>
      <c r="G15" s="178"/>
      <c r="H15" s="179"/>
      <c r="I15" s="203"/>
      <c r="J15" s="172" t="s">
        <v>16</v>
      </c>
      <c r="K15" s="211">
        <f>SUM(K8:K14)</f>
        <v>21904.694557</v>
      </c>
      <c r="L15" s="211">
        <f>SUM(L8:L14)</f>
        <v>16106.09802</v>
      </c>
      <c r="M15" s="211">
        <f>SUM(M8:M14)</f>
        <v>4692.005031</v>
      </c>
      <c r="N15" s="211">
        <f>SUM(N8:N14)</f>
        <v>0</v>
      </c>
      <c r="O15" s="211">
        <f>SUM(O8:O14)</f>
        <v>1106.591506</v>
      </c>
      <c r="P15" s="212"/>
    </row>
    <row r="16" s="101" customFormat="1" ht="48" customHeight="1" spans="1:18">
      <c r="A16" s="172" t="s">
        <v>47</v>
      </c>
      <c r="B16" s="176" t="s">
        <v>48</v>
      </c>
      <c r="C16" s="176" t="s">
        <v>49</v>
      </c>
      <c r="D16" s="176" t="s">
        <v>24</v>
      </c>
      <c r="E16" s="176" t="s">
        <v>50</v>
      </c>
      <c r="F16" s="177" t="s">
        <v>51</v>
      </c>
      <c r="G16" s="176" t="s">
        <v>52</v>
      </c>
      <c r="H16" s="177" t="s">
        <v>53</v>
      </c>
      <c r="I16" s="203">
        <f>K22</f>
        <v>7307.201657</v>
      </c>
      <c r="J16" s="176" t="s">
        <v>29</v>
      </c>
      <c r="K16" s="207">
        <f>L16+M16+N16+O16</f>
        <v>4988.025473</v>
      </c>
      <c r="L16" s="207">
        <f>4639.138914-6.086753</f>
        <v>4633.052161</v>
      </c>
      <c r="M16" s="207">
        <f>241.477523+5.195853</f>
        <v>246.673376</v>
      </c>
      <c r="N16" s="207"/>
      <c r="O16" s="208">
        <f>107.409936+0.89</f>
        <v>108.299936</v>
      </c>
      <c r="P16" s="208"/>
      <c r="R16" s="207"/>
    </row>
    <row r="17" s="101" customFormat="1" ht="218" customHeight="1" spans="1:16">
      <c r="A17" s="172"/>
      <c r="B17" s="176"/>
      <c r="C17" s="176"/>
      <c r="D17" s="176"/>
      <c r="E17" s="176"/>
      <c r="F17" s="177"/>
      <c r="G17" s="176"/>
      <c r="H17" s="177"/>
      <c r="I17" s="203"/>
      <c r="J17" s="176" t="s">
        <v>30</v>
      </c>
      <c r="K17" s="207">
        <f>SUM(L17:O17)</f>
        <v>537.446892</v>
      </c>
      <c r="L17" s="207">
        <f>467.446892</f>
        <v>467.446892</v>
      </c>
      <c r="M17" s="207">
        <v>70</v>
      </c>
      <c r="N17" s="207"/>
      <c r="O17" s="207"/>
      <c r="P17" s="208"/>
    </row>
    <row r="18" s="101" customFormat="1" ht="123" customHeight="1" spans="1:16">
      <c r="A18" s="172"/>
      <c r="B18" s="175" t="s">
        <v>54</v>
      </c>
      <c r="C18" s="175" t="s">
        <v>55</v>
      </c>
      <c r="D18" s="176" t="s">
        <v>56</v>
      </c>
      <c r="E18" s="175" t="s">
        <v>50</v>
      </c>
      <c r="F18" s="177" t="s">
        <v>57</v>
      </c>
      <c r="G18" s="175" t="s">
        <v>52</v>
      </c>
      <c r="H18" s="177" t="s">
        <v>58</v>
      </c>
      <c r="I18" s="203"/>
      <c r="J18" s="176" t="s">
        <v>29</v>
      </c>
      <c r="K18" s="207">
        <f>L18+M18+N18+O18</f>
        <v>434.915797</v>
      </c>
      <c r="L18" s="207">
        <v>434.915797</v>
      </c>
      <c r="M18" s="207"/>
      <c r="N18" s="207"/>
      <c r="O18" s="207"/>
      <c r="P18" s="208"/>
    </row>
    <row r="19" s="101" customFormat="1" ht="45" customHeight="1" spans="1:16">
      <c r="A19" s="172"/>
      <c r="B19" s="176" t="s">
        <v>59</v>
      </c>
      <c r="C19" s="176" t="s">
        <v>60</v>
      </c>
      <c r="D19" s="176" t="s">
        <v>24</v>
      </c>
      <c r="E19" s="176" t="s">
        <v>50</v>
      </c>
      <c r="F19" s="176" t="s">
        <v>61</v>
      </c>
      <c r="G19" s="176" t="s">
        <v>52</v>
      </c>
      <c r="H19" s="176" t="s">
        <v>62</v>
      </c>
      <c r="I19" s="203"/>
      <c r="J19" s="176" t="s">
        <v>29</v>
      </c>
      <c r="K19" s="207">
        <f>L19+M19+N19+O19</f>
        <v>1000.128</v>
      </c>
      <c r="L19" s="207">
        <v>10</v>
      </c>
      <c r="M19" s="207"/>
      <c r="N19" s="207"/>
      <c r="O19" s="207">
        <v>990.128</v>
      </c>
      <c r="P19" s="208"/>
    </row>
    <row r="20" s="101" customFormat="1" ht="52" customHeight="1" spans="1:16">
      <c r="A20" s="172"/>
      <c r="B20" s="176"/>
      <c r="C20" s="176"/>
      <c r="D20" s="176"/>
      <c r="E20" s="176"/>
      <c r="F20" s="176"/>
      <c r="G20" s="176"/>
      <c r="H20" s="176"/>
      <c r="I20" s="203"/>
      <c r="J20" s="176" t="s">
        <v>30</v>
      </c>
      <c r="K20" s="207">
        <f>L20+M20+N20+O20</f>
        <v>98</v>
      </c>
      <c r="L20" s="207"/>
      <c r="M20" s="207">
        <v>98</v>
      </c>
      <c r="N20" s="207"/>
      <c r="O20" s="207"/>
      <c r="P20" s="208"/>
    </row>
    <row r="21" s="160" customFormat="1" ht="271" customHeight="1" spans="1:16">
      <c r="A21" s="172"/>
      <c r="B21" s="176" t="s">
        <v>63</v>
      </c>
      <c r="C21" s="176" t="s">
        <v>64</v>
      </c>
      <c r="D21" s="180" t="s">
        <v>65</v>
      </c>
      <c r="E21" s="176" t="s">
        <v>50</v>
      </c>
      <c r="F21" s="177" t="s">
        <v>66</v>
      </c>
      <c r="G21" s="175" t="s">
        <v>35</v>
      </c>
      <c r="H21" s="177" t="s">
        <v>67</v>
      </c>
      <c r="I21" s="203"/>
      <c r="J21" s="175" t="s">
        <v>29</v>
      </c>
      <c r="K21" s="207">
        <f>L21+M21+N21+O21</f>
        <v>248.685495</v>
      </c>
      <c r="L21" s="207">
        <v>248.685495</v>
      </c>
      <c r="M21" s="207"/>
      <c r="N21" s="207"/>
      <c r="O21" s="207"/>
      <c r="P21" s="208"/>
    </row>
    <row r="22" s="101" customFormat="1" ht="22" customHeight="1" spans="1:16">
      <c r="A22" s="172"/>
      <c r="B22" s="175"/>
      <c r="C22" s="175"/>
      <c r="D22" s="175"/>
      <c r="E22" s="175"/>
      <c r="F22" s="177"/>
      <c r="G22" s="175"/>
      <c r="H22" s="177"/>
      <c r="I22" s="203"/>
      <c r="J22" s="175" t="s">
        <v>16</v>
      </c>
      <c r="K22" s="211">
        <f>SUM(K16:K21)</f>
        <v>7307.201657</v>
      </c>
      <c r="L22" s="211">
        <f>SUM(L16:L21)</f>
        <v>5794.100345</v>
      </c>
      <c r="M22" s="211">
        <f>SUM(M16:M21)</f>
        <v>414.673376</v>
      </c>
      <c r="N22" s="211">
        <f>SUM(N16:N21)</f>
        <v>0</v>
      </c>
      <c r="O22" s="211">
        <f>SUM(O16:O21)</f>
        <v>1098.427936</v>
      </c>
      <c r="P22" s="208"/>
    </row>
    <row r="23" s="101" customFormat="1" ht="43" customHeight="1" spans="1:16">
      <c r="A23" s="181" t="s">
        <v>68</v>
      </c>
      <c r="B23" s="173" t="s">
        <v>69</v>
      </c>
      <c r="C23" s="173" t="s">
        <v>70</v>
      </c>
      <c r="D23" s="173" t="s">
        <v>71</v>
      </c>
      <c r="E23" s="173" t="s">
        <v>25</v>
      </c>
      <c r="F23" s="173" t="s">
        <v>72</v>
      </c>
      <c r="G23" s="173" t="s">
        <v>52</v>
      </c>
      <c r="H23" s="173" t="s">
        <v>73</v>
      </c>
      <c r="I23" s="213">
        <f>K25</f>
        <v>1363.93093</v>
      </c>
      <c r="J23" s="173" t="s">
        <v>29</v>
      </c>
      <c r="K23" s="207">
        <f t="shared" ref="K23:K30" si="1">L23+M23+N23+O23</f>
        <v>1107.53093</v>
      </c>
      <c r="L23" s="207">
        <v>1107.53093</v>
      </c>
      <c r="M23" s="207"/>
      <c r="N23" s="207"/>
      <c r="O23" s="207"/>
      <c r="P23" s="206"/>
    </row>
    <row r="24" s="101" customFormat="1" ht="114" customHeight="1" spans="1:16">
      <c r="A24" s="172"/>
      <c r="B24" s="176"/>
      <c r="C24" s="176"/>
      <c r="D24" s="176"/>
      <c r="E24" s="176"/>
      <c r="F24" s="176"/>
      <c r="G24" s="176"/>
      <c r="H24" s="176"/>
      <c r="I24" s="203"/>
      <c r="J24" s="176" t="s">
        <v>30</v>
      </c>
      <c r="K24" s="207">
        <f t="shared" si="1"/>
        <v>256.4</v>
      </c>
      <c r="L24" s="207"/>
      <c r="M24" s="207">
        <v>256.4</v>
      </c>
      <c r="N24" s="207"/>
      <c r="O24" s="207"/>
      <c r="P24" s="206"/>
    </row>
    <row r="25" s="159" customFormat="1" ht="20" customHeight="1" spans="1:16">
      <c r="A25" s="181"/>
      <c r="B25" s="182"/>
      <c r="C25" s="182"/>
      <c r="D25" s="183"/>
      <c r="E25" s="182"/>
      <c r="F25" s="184"/>
      <c r="G25" s="182"/>
      <c r="H25" s="184"/>
      <c r="I25" s="213"/>
      <c r="J25" s="183" t="s">
        <v>16</v>
      </c>
      <c r="K25" s="211">
        <f>SUM(K23:K24)</f>
        <v>1363.93093</v>
      </c>
      <c r="L25" s="211">
        <f>SUM(L23:L24)</f>
        <v>1107.53093</v>
      </c>
      <c r="M25" s="211">
        <f>SUM(M23:M24)</f>
        <v>256.4</v>
      </c>
      <c r="N25" s="211">
        <f>SUM(N23:N24)</f>
        <v>0</v>
      </c>
      <c r="O25" s="211">
        <f>SUM(O23:O24)</f>
        <v>0</v>
      </c>
      <c r="P25" s="206"/>
    </row>
    <row r="26" s="101" customFormat="1" ht="125" customHeight="1" spans="1:16">
      <c r="A26" s="185" t="s">
        <v>74</v>
      </c>
      <c r="B26" s="176" t="s">
        <v>75</v>
      </c>
      <c r="C26" s="176" t="s">
        <v>76</v>
      </c>
      <c r="D26" s="176" t="s">
        <v>77</v>
      </c>
      <c r="E26" s="175" t="s">
        <v>25</v>
      </c>
      <c r="F26" s="177" t="s">
        <v>78</v>
      </c>
      <c r="G26" s="176" t="s">
        <v>35</v>
      </c>
      <c r="H26" s="177" t="s">
        <v>79</v>
      </c>
      <c r="I26" s="214">
        <f>K31</f>
        <v>6339.924981</v>
      </c>
      <c r="J26" s="176" t="s">
        <v>29</v>
      </c>
      <c r="K26" s="207">
        <f t="shared" si="1"/>
        <v>3121</v>
      </c>
      <c r="L26" s="207">
        <v>1327.32</v>
      </c>
      <c r="M26" s="207">
        <v>1793.68</v>
      </c>
      <c r="N26" s="207"/>
      <c r="O26" s="207"/>
      <c r="P26" s="208"/>
    </row>
    <row r="27" s="101" customFormat="1" ht="135" customHeight="1" spans="1:16">
      <c r="A27" s="181"/>
      <c r="B27" s="176" t="s">
        <v>80</v>
      </c>
      <c r="C27" s="176" t="s">
        <v>76</v>
      </c>
      <c r="D27" s="176" t="s">
        <v>77</v>
      </c>
      <c r="E27" s="175" t="s">
        <v>25</v>
      </c>
      <c r="F27" s="177" t="s">
        <v>81</v>
      </c>
      <c r="G27" s="176" t="s">
        <v>35</v>
      </c>
      <c r="H27" s="177" t="s">
        <v>82</v>
      </c>
      <c r="I27" s="213"/>
      <c r="J27" s="176" t="s">
        <v>29</v>
      </c>
      <c r="K27" s="207">
        <f t="shared" si="1"/>
        <v>516.018294</v>
      </c>
      <c r="L27" s="207">
        <v>418.294494</v>
      </c>
      <c r="M27" s="207">
        <v>95.160204</v>
      </c>
      <c r="N27" s="207"/>
      <c r="O27" s="207">
        <v>2.563596</v>
      </c>
      <c r="P27" s="208"/>
    </row>
    <row r="28" s="101" customFormat="1" ht="141" customHeight="1" spans="1:16">
      <c r="A28" s="181"/>
      <c r="B28" s="173" t="s">
        <v>83</v>
      </c>
      <c r="C28" s="176" t="s">
        <v>76</v>
      </c>
      <c r="D28" s="176" t="s">
        <v>77</v>
      </c>
      <c r="E28" s="173" t="s">
        <v>25</v>
      </c>
      <c r="F28" s="23" t="s">
        <v>84</v>
      </c>
      <c r="G28" s="176" t="s">
        <v>35</v>
      </c>
      <c r="H28" s="23" t="s">
        <v>85</v>
      </c>
      <c r="I28" s="213"/>
      <c r="J28" s="176" t="s">
        <v>29</v>
      </c>
      <c r="K28" s="207">
        <f t="shared" si="1"/>
        <v>797.34</v>
      </c>
      <c r="L28" s="207">
        <v>71.4</v>
      </c>
      <c r="M28" s="207">
        <v>501.57</v>
      </c>
      <c r="N28" s="207"/>
      <c r="O28" s="207">
        <v>224.37</v>
      </c>
      <c r="P28" s="208"/>
    </row>
    <row r="29" s="101" customFormat="1" ht="192" spans="1:16">
      <c r="A29" s="181"/>
      <c r="B29" s="176" t="s">
        <v>86</v>
      </c>
      <c r="C29" s="176" t="s">
        <v>87</v>
      </c>
      <c r="D29" s="176" t="s">
        <v>88</v>
      </c>
      <c r="E29" s="175" t="s">
        <v>25</v>
      </c>
      <c r="F29" s="177" t="s">
        <v>89</v>
      </c>
      <c r="G29" s="176" t="s">
        <v>35</v>
      </c>
      <c r="H29" s="177" t="s">
        <v>90</v>
      </c>
      <c r="I29" s="213"/>
      <c r="J29" s="176" t="s">
        <v>29</v>
      </c>
      <c r="K29" s="207">
        <f t="shared" si="1"/>
        <v>1208.264</v>
      </c>
      <c r="L29" s="207">
        <v>516.256211</v>
      </c>
      <c r="M29" s="209">
        <v>690.511389</v>
      </c>
      <c r="N29" s="207"/>
      <c r="O29" s="215">
        <v>1.4964</v>
      </c>
      <c r="P29" s="208"/>
    </row>
    <row r="30" s="101" customFormat="1" ht="93" customHeight="1" spans="1:16">
      <c r="A30" s="181"/>
      <c r="B30" s="173" t="s">
        <v>91</v>
      </c>
      <c r="C30" s="175" t="s">
        <v>92</v>
      </c>
      <c r="D30" s="176" t="s">
        <v>24</v>
      </c>
      <c r="E30" s="173" t="s">
        <v>25</v>
      </c>
      <c r="F30" s="186" t="s">
        <v>93</v>
      </c>
      <c r="G30" s="173" t="s">
        <v>94</v>
      </c>
      <c r="H30" s="177" t="s">
        <v>95</v>
      </c>
      <c r="I30" s="213"/>
      <c r="J30" s="176" t="s">
        <v>29</v>
      </c>
      <c r="K30" s="207">
        <f t="shared" si="1"/>
        <v>697.302687</v>
      </c>
      <c r="L30" s="207"/>
      <c r="M30" s="207"/>
      <c r="N30" s="207"/>
      <c r="O30" s="207">
        <v>697.302687</v>
      </c>
      <c r="P30" s="208"/>
    </row>
    <row r="31" s="101" customFormat="1" ht="25" customHeight="1" spans="1:16">
      <c r="A31" s="183"/>
      <c r="B31" s="172"/>
      <c r="C31" s="176"/>
      <c r="D31" s="176"/>
      <c r="E31" s="175"/>
      <c r="F31" s="177"/>
      <c r="G31" s="175"/>
      <c r="H31" s="177"/>
      <c r="I31" s="216"/>
      <c r="J31" s="172" t="s">
        <v>16</v>
      </c>
      <c r="K31" s="211">
        <f>SUM(K26:K30)</f>
        <v>6339.924981</v>
      </c>
      <c r="L31" s="211">
        <f>SUM(L26:L30)</f>
        <v>2333.270705</v>
      </c>
      <c r="M31" s="211">
        <f>SUM(M26:M30)</f>
        <v>3080.921593</v>
      </c>
      <c r="N31" s="211">
        <f>SUM(N26:N30)</f>
        <v>0</v>
      </c>
      <c r="O31" s="211">
        <f>SUM(O26:O30)</f>
        <v>925.732683</v>
      </c>
      <c r="P31" s="208"/>
    </row>
    <row r="32" s="11" customFormat="1" spans="6:15">
      <c r="F32" s="161"/>
      <c r="H32" s="161"/>
      <c r="I32" s="162"/>
      <c r="K32" s="163"/>
      <c r="L32" s="163"/>
      <c r="M32" s="164"/>
      <c r="N32" s="163"/>
      <c r="O32" s="163"/>
    </row>
  </sheetData>
  <autoFilter ref="A6:P31">
    <extLst/>
  </autoFilter>
  <mergeCells count="61">
    <mergeCell ref="A1:B1"/>
    <mergeCell ref="A2:P2"/>
    <mergeCell ref="I3:J3"/>
    <mergeCell ref="K3:L3"/>
    <mergeCell ref="M3:N3"/>
    <mergeCell ref="O3:P3"/>
    <mergeCell ref="J4:O4"/>
    <mergeCell ref="K5:O5"/>
    <mergeCell ref="A4:A7"/>
    <mergeCell ref="A8:A15"/>
    <mergeCell ref="A16:A22"/>
    <mergeCell ref="A23:A25"/>
    <mergeCell ref="A26:A31"/>
    <mergeCell ref="B4:B7"/>
    <mergeCell ref="B8:B10"/>
    <mergeCell ref="B11:B12"/>
    <mergeCell ref="B16:B17"/>
    <mergeCell ref="B19:B20"/>
    <mergeCell ref="B23:B24"/>
    <mergeCell ref="C4:C7"/>
    <mergeCell ref="C8:C10"/>
    <mergeCell ref="C11:C12"/>
    <mergeCell ref="C16:C17"/>
    <mergeCell ref="C19:C20"/>
    <mergeCell ref="C23:C24"/>
    <mergeCell ref="D4:D7"/>
    <mergeCell ref="D8:D10"/>
    <mergeCell ref="D11:D12"/>
    <mergeCell ref="D16:D17"/>
    <mergeCell ref="D19:D20"/>
    <mergeCell ref="D23:D24"/>
    <mergeCell ref="E4:E7"/>
    <mergeCell ref="E8:E10"/>
    <mergeCell ref="E11:E12"/>
    <mergeCell ref="E16:E17"/>
    <mergeCell ref="E19:E20"/>
    <mergeCell ref="E23:E24"/>
    <mergeCell ref="F4:F7"/>
    <mergeCell ref="F8:F10"/>
    <mergeCell ref="F11:F12"/>
    <mergeCell ref="F16:F17"/>
    <mergeCell ref="F19:F20"/>
    <mergeCell ref="F23:F24"/>
    <mergeCell ref="G4:G7"/>
    <mergeCell ref="G8:G10"/>
    <mergeCell ref="G11:G12"/>
    <mergeCell ref="G16:G17"/>
    <mergeCell ref="G19:G20"/>
    <mergeCell ref="G23:G24"/>
    <mergeCell ref="H4:H7"/>
    <mergeCell ref="H8:H10"/>
    <mergeCell ref="H11:H12"/>
    <mergeCell ref="H16:H17"/>
    <mergeCell ref="H19:H20"/>
    <mergeCell ref="H23:H24"/>
    <mergeCell ref="I4:I7"/>
    <mergeCell ref="I8:I15"/>
    <mergeCell ref="I16:I22"/>
    <mergeCell ref="I23:I25"/>
    <mergeCell ref="I26:I31"/>
    <mergeCell ref="J5:J6"/>
  </mergeCells>
  <pageMargins left="0.472222222222222" right="0.314583333333333" top="0.66875" bottom="0.590277777777778" header="0.5" footer="0.472222222222222"/>
  <pageSetup paperSize="9" scale="8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7"/>
  <sheetViews>
    <sheetView workbookViewId="0">
      <pane ySplit="5" topLeftCell="A6" activePane="bottomLeft" state="frozen"/>
      <selection/>
      <selection pane="bottomLeft" activeCell="K1" sqref="K$1:L$1048576"/>
    </sheetView>
  </sheetViews>
  <sheetFormatPr defaultColWidth="9" defaultRowHeight="14.25"/>
  <cols>
    <col min="1" max="1" width="4.125" style="126" customWidth="1"/>
    <col min="2" max="2" width="17.875" style="127" customWidth="1"/>
    <col min="3" max="3" width="11.375" style="127" customWidth="1"/>
    <col min="4" max="4" width="11" style="127" customWidth="1"/>
    <col min="5" max="6" width="12.875" style="127" customWidth="1"/>
    <col min="7" max="8" width="38.5" style="128" customWidth="1"/>
    <col min="9" max="9" width="14.5" style="129" customWidth="1"/>
    <col min="10" max="10" width="6.625" style="129" customWidth="1"/>
    <col min="11" max="11" width="20.625" style="130" hidden="1" customWidth="1"/>
    <col min="12" max="12" width="10.125" style="130" hidden="1" customWidth="1"/>
    <col min="13" max="14" width="6.875" style="130" customWidth="1"/>
    <col min="15" max="15" width="12.625" style="49" customWidth="1"/>
    <col min="16" max="16" width="9.125" style="49" customWidth="1"/>
    <col min="17" max="16382" width="42.625" style="49"/>
    <col min="16383" max="16384" width="9" style="49"/>
  </cols>
  <sheetData>
    <row r="1" s="53" customFormat="1" spans="1:14">
      <c r="A1" s="131" t="s">
        <v>96</v>
      </c>
      <c r="B1" s="130"/>
      <c r="C1" s="130"/>
      <c r="D1" s="130"/>
      <c r="E1" s="130"/>
      <c r="F1" s="130"/>
      <c r="G1" s="128"/>
      <c r="H1" s="128"/>
      <c r="I1" s="129"/>
      <c r="J1" s="129"/>
      <c r="K1" s="130"/>
      <c r="L1" s="130"/>
      <c r="M1" s="130"/>
      <c r="N1" s="130"/>
    </row>
    <row r="2" s="53" customFormat="1" ht="27" spans="1:14">
      <c r="A2" s="132" t="s">
        <v>97</v>
      </c>
      <c r="B2" s="132"/>
      <c r="C2" s="132"/>
      <c r="D2" s="132"/>
      <c r="E2" s="132"/>
      <c r="F2" s="132"/>
      <c r="G2" s="132"/>
      <c r="H2" s="132"/>
      <c r="I2" s="135"/>
      <c r="J2" s="135"/>
      <c r="K2" s="132"/>
      <c r="L2" s="132"/>
      <c r="M2" s="132"/>
      <c r="N2" s="132"/>
    </row>
    <row r="3" s="122" customFormat="1" ht="24" customHeight="1" spans="1:14">
      <c r="A3" s="93" t="s">
        <v>98</v>
      </c>
      <c r="B3" s="93" t="s">
        <v>4</v>
      </c>
      <c r="C3" s="93" t="s">
        <v>99</v>
      </c>
      <c r="D3" s="93" t="s">
        <v>6</v>
      </c>
      <c r="E3" s="93" t="s">
        <v>7</v>
      </c>
      <c r="F3" s="93"/>
      <c r="G3" s="93" t="s">
        <v>100</v>
      </c>
      <c r="H3" s="93" t="s">
        <v>10</v>
      </c>
      <c r="I3" s="107" t="s">
        <v>101</v>
      </c>
      <c r="J3" s="104" t="s">
        <v>13</v>
      </c>
      <c r="K3" s="104" t="s">
        <v>13</v>
      </c>
      <c r="L3" s="136"/>
      <c r="M3" s="136"/>
      <c r="N3" s="136"/>
    </row>
    <row r="4" s="123" customFormat="1" ht="21" customHeight="1" spans="1:14">
      <c r="A4" s="93"/>
      <c r="B4" s="93"/>
      <c r="C4" s="93"/>
      <c r="D4" s="93"/>
      <c r="E4" s="93" t="s">
        <v>102</v>
      </c>
      <c r="F4" s="93" t="s">
        <v>103</v>
      </c>
      <c r="G4" s="93"/>
      <c r="H4" s="93"/>
      <c r="I4" s="107"/>
      <c r="J4" s="104"/>
      <c r="K4" s="104"/>
      <c r="L4" s="136"/>
      <c r="M4" s="136"/>
      <c r="N4" s="136"/>
    </row>
    <row r="5" s="3" customFormat="1" ht="18.75" spans="1:14">
      <c r="A5" s="94"/>
      <c r="B5" s="93" t="s">
        <v>11</v>
      </c>
      <c r="C5" s="93"/>
      <c r="D5" s="93"/>
      <c r="E5" s="133"/>
      <c r="F5" s="133"/>
      <c r="G5" s="93"/>
      <c r="H5" s="93"/>
      <c r="I5" s="106">
        <f>I6+I33+I144+I148</f>
        <v>21904.694557</v>
      </c>
      <c r="J5" s="106"/>
      <c r="K5" s="104"/>
      <c r="L5" s="136"/>
      <c r="M5" s="136"/>
      <c r="N5" s="136"/>
    </row>
    <row r="6" s="82" customFormat="1" ht="56.25" spans="1:14">
      <c r="A6" s="93" t="s">
        <v>104</v>
      </c>
      <c r="B6" s="93" t="s">
        <v>105</v>
      </c>
      <c r="C6" s="93"/>
      <c r="D6" s="93"/>
      <c r="E6" s="93"/>
      <c r="F6" s="93"/>
      <c r="G6" s="93"/>
      <c r="H6" s="93"/>
      <c r="I6" s="106">
        <f>SUM(I7:I32)</f>
        <v>6260.027259</v>
      </c>
      <c r="J6" s="106"/>
      <c r="K6" s="137"/>
      <c r="L6" s="138"/>
      <c r="M6" s="138"/>
      <c r="N6" s="138"/>
    </row>
    <row r="7" s="5" customFormat="1" ht="54" spans="1:11">
      <c r="A7" s="63">
        <v>1</v>
      </c>
      <c r="B7" s="23" t="s">
        <v>106</v>
      </c>
      <c r="C7" s="23" t="s">
        <v>64</v>
      </c>
      <c r="D7" s="23" t="s">
        <v>64</v>
      </c>
      <c r="E7" s="23" t="s">
        <v>107</v>
      </c>
      <c r="F7" s="23" t="s">
        <v>108</v>
      </c>
      <c r="G7" s="22" t="s">
        <v>109</v>
      </c>
      <c r="H7" s="22" t="s">
        <v>110</v>
      </c>
      <c r="I7" s="139">
        <v>127.066207</v>
      </c>
      <c r="J7" s="21"/>
      <c r="K7" s="21" t="s">
        <v>17</v>
      </c>
    </row>
    <row r="8" s="5" customFormat="1" ht="54" spans="1:11">
      <c r="A8" s="63">
        <v>2</v>
      </c>
      <c r="B8" s="23" t="s">
        <v>111</v>
      </c>
      <c r="C8" s="23" t="s">
        <v>64</v>
      </c>
      <c r="D8" s="23" t="s">
        <v>64</v>
      </c>
      <c r="E8" s="23" t="s">
        <v>112</v>
      </c>
      <c r="F8" s="23" t="s">
        <v>113</v>
      </c>
      <c r="G8" s="22" t="s">
        <v>109</v>
      </c>
      <c r="H8" s="22" t="s">
        <v>110</v>
      </c>
      <c r="I8" s="139">
        <v>709.281993</v>
      </c>
      <c r="J8" s="21"/>
      <c r="K8" s="21" t="s">
        <v>114</v>
      </c>
    </row>
    <row r="9" s="5" customFormat="1" ht="54" spans="1:11">
      <c r="A9" s="63">
        <v>3</v>
      </c>
      <c r="B9" s="23" t="s">
        <v>115</v>
      </c>
      <c r="C9" s="23" t="s">
        <v>116</v>
      </c>
      <c r="D9" s="23" t="s">
        <v>117</v>
      </c>
      <c r="E9" s="23" t="s">
        <v>118</v>
      </c>
      <c r="F9" s="23" t="s">
        <v>113</v>
      </c>
      <c r="G9" s="22" t="s">
        <v>109</v>
      </c>
      <c r="H9" s="22" t="s">
        <v>110</v>
      </c>
      <c r="I9" s="139">
        <v>122</v>
      </c>
      <c r="J9" s="21"/>
      <c r="K9" s="21" t="s">
        <v>17</v>
      </c>
    </row>
    <row r="10" s="5" customFormat="1" ht="54" spans="1:12">
      <c r="A10" s="63">
        <v>4</v>
      </c>
      <c r="B10" s="23" t="s">
        <v>119</v>
      </c>
      <c r="C10" s="23" t="s">
        <v>116</v>
      </c>
      <c r="D10" s="23" t="s">
        <v>117</v>
      </c>
      <c r="E10" s="23" t="s">
        <v>120</v>
      </c>
      <c r="F10" s="23" t="s">
        <v>121</v>
      </c>
      <c r="G10" s="22" t="s">
        <v>109</v>
      </c>
      <c r="H10" s="22" t="s">
        <v>110</v>
      </c>
      <c r="I10" s="139">
        <f>739.9376-0.0008</f>
        <v>739.9368</v>
      </c>
      <c r="J10" s="21"/>
      <c r="K10" s="21" t="s">
        <v>122</v>
      </c>
      <c r="L10" s="5">
        <v>45</v>
      </c>
    </row>
    <row r="11" s="5" customFormat="1" ht="54" spans="1:11">
      <c r="A11" s="63">
        <v>5</v>
      </c>
      <c r="B11" s="23" t="s">
        <v>123</v>
      </c>
      <c r="C11" s="23" t="s">
        <v>124</v>
      </c>
      <c r="D11" s="23" t="s">
        <v>125</v>
      </c>
      <c r="E11" s="23" t="s">
        <v>107</v>
      </c>
      <c r="F11" s="23" t="s">
        <v>126</v>
      </c>
      <c r="G11" s="22" t="s">
        <v>109</v>
      </c>
      <c r="H11" s="22" t="s">
        <v>110</v>
      </c>
      <c r="I11" s="139">
        <v>20</v>
      </c>
      <c r="J11" s="21"/>
      <c r="K11" s="21" t="s">
        <v>17</v>
      </c>
    </row>
    <row r="12" s="5" customFormat="1" ht="54" spans="1:12">
      <c r="A12" s="63">
        <v>6</v>
      </c>
      <c r="B12" s="23" t="s">
        <v>127</v>
      </c>
      <c r="C12" s="23" t="s">
        <v>124</v>
      </c>
      <c r="D12" s="23" t="s">
        <v>125</v>
      </c>
      <c r="E12" s="23" t="s">
        <v>128</v>
      </c>
      <c r="F12" s="23">
        <v>20230926</v>
      </c>
      <c r="G12" s="22" t="s">
        <v>109</v>
      </c>
      <c r="H12" s="22" t="s">
        <v>110</v>
      </c>
      <c r="I12" s="139">
        <v>76.9875</v>
      </c>
      <c r="J12" s="21"/>
      <c r="K12" s="21" t="s">
        <v>129</v>
      </c>
      <c r="L12" s="5">
        <v>4.2875</v>
      </c>
    </row>
    <row r="13" s="5" customFormat="1" ht="54" spans="1:11">
      <c r="A13" s="63">
        <v>7</v>
      </c>
      <c r="B13" s="23" t="s">
        <v>130</v>
      </c>
      <c r="C13" s="23" t="s">
        <v>131</v>
      </c>
      <c r="D13" s="23" t="s">
        <v>132</v>
      </c>
      <c r="E13" s="23" t="s">
        <v>133</v>
      </c>
      <c r="F13" s="23" t="s">
        <v>134</v>
      </c>
      <c r="G13" s="22" t="s">
        <v>109</v>
      </c>
      <c r="H13" s="22" t="s">
        <v>110</v>
      </c>
      <c r="I13" s="139">
        <v>18</v>
      </c>
      <c r="J13" s="21"/>
      <c r="K13" s="21" t="s">
        <v>17</v>
      </c>
    </row>
    <row r="14" s="5" customFormat="1" ht="54" spans="1:11">
      <c r="A14" s="63">
        <v>8</v>
      </c>
      <c r="B14" s="23" t="s">
        <v>135</v>
      </c>
      <c r="C14" s="23" t="s">
        <v>131</v>
      </c>
      <c r="D14" s="23" t="s">
        <v>132</v>
      </c>
      <c r="E14" s="23" t="s">
        <v>133</v>
      </c>
      <c r="F14" s="23" t="s">
        <v>134</v>
      </c>
      <c r="G14" s="22" t="s">
        <v>109</v>
      </c>
      <c r="H14" s="22" t="s">
        <v>110</v>
      </c>
      <c r="I14" s="139">
        <v>19.5664</v>
      </c>
      <c r="J14" s="21"/>
      <c r="K14" s="21" t="s">
        <v>136</v>
      </c>
    </row>
    <row r="15" s="5" customFormat="1" ht="54" spans="1:15">
      <c r="A15" s="63">
        <v>9</v>
      </c>
      <c r="B15" s="23" t="s">
        <v>137</v>
      </c>
      <c r="C15" s="23" t="s">
        <v>138</v>
      </c>
      <c r="D15" s="23" t="s">
        <v>139</v>
      </c>
      <c r="E15" s="23" t="s">
        <v>140</v>
      </c>
      <c r="F15" s="23" t="s">
        <v>141</v>
      </c>
      <c r="G15" s="22" t="s">
        <v>109</v>
      </c>
      <c r="H15" s="22" t="s">
        <v>110</v>
      </c>
      <c r="I15" s="140">
        <v>77</v>
      </c>
      <c r="J15" s="21"/>
      <c r="K15" s="21" t="s">
        <v>17</v>
      </c>
      <c r="L15" s="141"/>
      <c r="M15" s="21"/>
      <c r="N15" s="21"/>
      <c r="O15" s="142"/>
    </row>
    <row r="16" s="5" customFormat="1" ht="54" spans="1:15">
      <c r="A16" s="63">
        <v>10</v>
      </c>
      <c r="B16" s="23" t="s">
        <v>142</v>
      </c>
      <c r="C16" s="23" t="s">
        <v>138</v>
      </c>
      <c r="D16" s="23" t="s">
        <v>139</v>
      </c>
      <c r="E16" s="23" t="s">
        <v>143</v>
      </c>
      <c r="F16" s="23" t="s">
        <v>113</v>
      </c>
      <c r="G16" s="22" t="s">
        <v>109</v>
      </c>
      <c r="H16" s="22" t="s">
        <v>110</v>
      </c>
      <c r="I16" s="140">
        <f>343+90+30</f>
        <v>463</v>
      </c>
      <c r="J16" s="21"/>
      <c r="K16" s="21" t="s">
        <v>144</v>
      </c>
      <c r="L16" s="141" t="s">
        <v>145</v>
      </c>
      <c r="M16" s="21" t="s">
        <v>146</v>
      </c>
      <c r="N16" s="21"/>
      <c r="O16" s="142"/>
    </row>
    <row r="17" s="5" customFormat="1" ht="54" spans="1:15">
      <c r="A17" s="63">
        <v>11</v>
      </c>
      <c r="B17" s="23" t="s">
        <v>147</v>
      </c>
      <c r="C17" s="23" t="s">
        <v>148</v>
      </c>
      <c r="D17" s="23" t="s">
        <v>149</v>
      </c>
      <c r="E17" s="23" t="s">
        <v>150</v>
      </c>
      <c r="F17" s="23" t="s">
        <v>121</v>
      </c>
      <c r="G17" s="22" t="s">
        <v>109</v>
      </c>
      <c r="H17" s="22" t="s">
        <v>110</v>
      </c>
      <c r="I17" s="140">
        <v>101.9764</v>
      </c>
      <c r="J17" s="21"/>
      <c r="K17" s="21" t="s">
        <v>17</v>
      </c>
      <c r="L17" s="141"/>
      <c r="M17" s="21"/>
      <c r="N17" s="21"/>
      <c r="O17" s="142"/>
    </row>
    <row r="18" s="5" customFormat="1" ht="54" spans="1:15">
      <c r="A18" s="63">
        <v>12</v>
      </c>
      <c r="B18" s="23" t="s">
        <v>151</v>
      </c>
      <c r="C18" s="23" t="s">
        <v>148</v>
      </c>
      <c r="D18" s="23" t="s">
        <v>152</v>
      </c>
      <c r="E18" s="23" t="s">
        <v>153</v>
      </c>
      <c r="F18" s="23" t="s">
        <v>113</v>
      </c>
      <c r="G18" s="22" t="s">
        <v>109</v>
      </c>
      <c r="H18" s="22" t="s">
        <v>110</v>
      </c>
      <c r="I18" s="140">
        <v>525.5562</v>
      </c>
      <c r="J18" s="21"/>
      <c r="K18" s="21" t="s">
        <v>154</v>
      </c>
      <c r="L18" s="141">
        <v>1.7732</v>
      </c>
      <c r="M18" s="21"/>
      <c r="N18" s="21"/>
      <c r="O18" s="142"/>
    </row>
    <row r="19" s="5" customFormat="1" ht="54" spans="1:15">
      <c r="A19" s="63">
        <v>13</v>
      </c>
      <c r="B19" s="23" t="s">
        <v>155</v>
      </c>
      <c r="C19" s="23" t="s">
        <v>156</v>
      </c>
      <c r="D19" s="23" t="s">
        <v>157</v>
      </c>
      <c r="E19" s="23" t="s">
        <v>158</v>
      </c>
      <c r="F19" s="23" t="s">
        <v>159</v>
      </c>
      <c r="G19" s="22" t="s">
        <v>109</v>
      </c>
      <c r="H19" s="22" t="s">
        <v>110</v>
      </c>
      <c r="I19" s="140">
        <v>83</v>
      </c>
      <c r="J19" s="21"/>
      <c r="K19" s="21" t="s">
        <v>17</v>
      </c>
      <c r="L19" s="141"/>
      <c r="M19" s="21"/>
      <c r="N19" s="21"/>
      <c r="O19" s="142"/>
    </row>
    <row r="20" s="5" customFormat="1" ht="54" spans="1:15">
      <c r="A20" s="63">
        <v>14</v>
      </c>
      <c r="B20" s="23" t="s">
        <v>160</v>
      </c>
      <c r="C20" s="23" t="s">
        <v>156</v>
      </c>
      <c r="D20" s="23" t="s">
        <v>157</v>
      </c>
      <c r="E20" s="23" t="s">
        <v>158</v>
      </c>
      <c r="F20" s="23" t="s">
        <v>161</v>
      </c>
      <c r="G20" s="22" t="s">
        <v>109</v>
      </c>
      <c r="H20" s="22" t="s">
        <v>110</v>
      </c>
      <c r="I20" s="143">
        <v>475.4677</v>
      </c>
      <c r="J20" s="21"/>
      <c r="K20" s="21" t="s">
        <v>162</v>
      </c>
      <c r="L20" s="144">
        <v>9.2407</v>
      </c>
      <c r="M20" s="21"/>
      <c r="N20" s="21"/>
      <c r="O20" s="142"/>
    </row>
    <row r="21" s="5" customFormat="1" ht="54" spans="1:15">
      <c r="A21" s="63">
        <v>15</v>
      </c>
      <c r="B21" s="23" t="s">
        <v>163</v>
      </c>
      <c r="C21" s="23" t="s">
        <v>164</v>
      </c>
      <c r="D21" s="23" t="s">
        <v>165</v>
      </c>
      <c r="E21" s="23" t="s">
        <v>166</v>
      </c>
      <c r="F21" s="23" t="s">
        <v>167</v>
      </c>
      <c r="G21" s="22" t="s">
        <v>109</v>
      </c>
      <c r="H21" s="22" t="s">
        <v>110</v>
      </c>
      <c r="I21" s="140">
        <v>108</v>
      </c>
      <c r="J21" s="21"/>
      <c r="K21" s="21" t="s">
        <v>17</v>
      </c>
      <c r="L21" s="141"/>
      <c r="M21" s="21"/>
      <c r="N21" s="21"/>
      <c r="O21" s="142"/>
    </row>
    <row r="22" s="5" customFormat="1" ht="54" spans="1:15">
      <c r="A22" s="63">
        <v>16</v>
      </c>
      <c r="B22" s="23" t="s">
        <v>168</v>
      </c>
      <c r="C22" s="23" t="s">
        <v>164</v>
      </c>
      <c r="D22" s="23" t="s">
        <v>165</v>
      </c>
      <c r="E22" s="23" t="s">
        <v>166</v>
      </c>
      <c r="F22" s="23" t="s">
        <v>169</v>
      </c>
      <c r="G22" s="22" t="s">
        <v>109</v>
      </c>
      <c r="H22" s="22" t="s">
        <v>110</v>
      </c>
      <c r="I22" s="140">
        <v>803.74105</v>
      </c>
      <c r="J22" s="21"/>
      <c r="K22" s="21" t="s">
        <v>170</v>
      </c>
      <c r="L22" s="141" t="s">
        <v>171</v>
      </c>
      <c r="M22" s="21"/>
      <c r="N22" s="21"/>
      <c r="O22" s="142"/>
    </row>
    <row r="23" s="5" customFormat="1" ht="54" spans="1:15">
      <c r="A23" s="63">
        <v>17</v>
      </c>
      <c r="B23" s="23" t="s">
        <v>172</v>
      </c>
      <c r="C23" s="23" t="s">
        <v>173</v>
      </c>
      <c r="D23" s="23" t="s">
        <v>174</v>
      </c>
      <c r="E23" s="23" t="s">
        <v>175</v>
      </c>
      <c r="F23" s="23" t="s">
        <v>176</v>
      </c>
      <c r="G23" s="22" t="s">
        <v>109</v>
      </c>
      <c r="H23" s="22" t="s">
        <v>110</v>
      </c>
      <c r="I23" s="140">
        <v>63</v>
      </c>
      <c r="J23" s="21"/>
      <c r="K23" s="21" t="s">
        <v>17</v>
      </c>
      <c r="L23" s="141"/>
      <c r="M23" s="21"/>
      <c r="N23" s="21"/>
      <c r="O23" s="142"/>
    </row>
    <row r="24" s="5" customFormat="1" ht="54" spans="1:15">
      <c r="A24" s="63">
        <v>18</v>
      </c>
      <c r="B24" s="23" t="s">
        <v>177</v>
      </c>
      <c r="C24" s="23" t="s">
        <v>173</v>
      </c>
      <c r="D24" s="23" t="s">
        <v>174</v>
      </c>
      <c r="E24" s="23" t="s">
        <v>153</v>
      </c>
      <c r="F24" s="23" t="s">
        <v>178</v>
      </c>
      <c r="G24" s="22" t="s">
        <v>109</v>
      </c>
      <c r="H24" s="22" t="s">
        <v>110</v>
      </c>
      <c r="I24" s="140">
        <v>354.47566</v>
      </c>
      <c r="J24" s="21"/>
      <c r="K24" s="21" t="s">
        <v>179</v>
      </c>
      <c r="L24" s="141"/>
      <c r="M24" s="21"/>
      <c r="N24" s="21"/>
      <c r="O24" s="142"/>
    </row>
    <row r="25" s="5" customFormat="1" ht="54" spans="1:15">
      <c r="A25" s="63">
        <v>19</v>
      </c>
      <c r="B25" s="23" t="s">
        <v>180</v>
      </c>
      <c r="C25" s="23" t="s">
        <v>181</v>
      </c>
      <c r="D25" s="23" t="s">
        <v>182</v>
      </c>
      <c r="E25" s="23" t="s">
        <v>133</v>
      </c>
      <c r="F25" s="23" t="s">
        <v>183</v>
      </c>
      <c r="G25" s="22" t="s">
        <v>109</v>
      </c>
      <c r="H25" s="22" t="s">
        <v>110</v>
      </c>
      <c r="I25" s="140">
        <v>32</v>
      </c>
      <c r="J25" s="21"/>
      <c r="K25" s="21" t="s">
        <v>17</v>
      </c>
      <c r="L25" s="141"/>
      <c r="M25" s="21"/>
      <c r="N25" s="21"/>
      <c r="O25" s="142"/>
    </row>
    <row r="26" s="5" customFormat="1" ht="54" spans="1:15">
      <c r="A26" s="63">
        <v>20</v>
      </c>
      <c r="B26" s="23" t="s">
        <v>184</v>
      </c>
      <c r="C26" s="23" t="s">
        <v>181</v>
      </c>
      <c r="D26" s="23" t="s">
        <v>182</v>
      </c>
      <c r="E26" s="23" t="s">
        <v>112</v>
      </c>
      <c r="F26" s="23" t="s">
        <v>113</v>
      </c>
      <c r="G26" s="22" t="s">
        <v>109</v>
      </c>
      <c r="H26" s="22" t="s">
        <v>110</v>
      </c>
      <c r="I26" s="140">
        <v>123.2612</v>
      </c>
      <c r="J26" s="21"/>
      <c r="K26" s="21" t="s">
        <v>185</v>
      </c>
      <c r="L26" s="141"/>
      <c r="M26" s="21"/>
      <c r="N26" s="21"/>
      <c r="O26" s="142"/>
    </row>
    <row r="27" s="5" customFormat="1" ht="54" spans="1:15">
      <c r="A27" s="63">
        <v>21</v>
      </c>
      <c r="B27" s="23" t="s">
        <v>186</v>
      </c>
      <c r="C27" s="23" t="s">
        <v>187</v>
      </c>
      <c r="D27" s="23" t="s">
        <v>188</v>
      </c>
      <c r="E27" s="23" t="s">
        <v>189</v>
      </c>
      <c r="F27" s="23" t="s">
        <v>190</v>
      </c>
      <c r="G27" s="22" t="s">
        <v>109</v>
      </c>
      <c r="H27" s="22" t="s">
        <v>110</v>
      </c>
      <c r="I27" s="140">
        <v>38</v>
      </c>
      <c r="J27" s="21"/>
      <c r="K27" s="21" t="s">
        <v>17</v>
      </c>
      <c r="L27" s="141"/>
      <c r="M27" s="21"/>
      <c r="N27" s="21"/>
      <c r="O27" s="142"/>
    </row>
    <row r="28" s="5" customFormat="1" ht="54" spans="1:15">
      <c r="A28" s="63">
        <v>22</v>
      </c>
      <c r="B28" s="23" t="s">
        <v>191</v>
      </c>
      <c r="C28" s="23" t="s">
        <v>187</v>
      </c>
      <c r="D28" s="23" t="s">
        <v>188</v>
      </c>
      <c r="E28" s="23" t="s">
        <v>189</v>
      </c>
      <c r="F28" s="23" t="s">
        <v>113</v>
      </c>
      <c r="G28" s="22" t="s">
        <v>109</v>
      </c>
      <c r="H28" s="22" t="s">
        <v>110</v>
      </c>
      <c r="I28" s="140">
        <v>226.8373</v>
      </c>
      <c r="J28" s="21"/>
      <c r="K28" s="21" t="s">
        <v>192</v>
      </c>
      <c r="L28" s="141">
        <v>31.013073</v>
      </c>
      <c r="M28" s="21"/>
      <c r="N28" s="21"/>
      <c r="O28" s="142"/>
    </row>
    <row r="29" s="5" customFormat="1" ht="54" spans="1:15">
      <c r="A29" s="63">
        <v>23</v>
      </c>
      <c r="B29" s="23" t="s">
        <v>193</v>
      </c>
      <c r="C29" s="23" t="s">
        <v>194</v>
      </c>
      <c r="D29" s="23" t="s">
        <v>195</v>
      </c>
      <c r="E29" s="23" t="s">
        <v>196</v>
      </c>
      <c r="F29" s="23" t="s">
        <v>197</v>
      </c>
      <c r="G29" s="22" t="s">
        <v>109</v>
      </c>
      <c r="H29" s="22" t="s">
        <v>110</v>
      </c>
      <c r="I29" s="140">
        <f>97+3.861249</f>
        <v>100.861249</v>
      </c>
      <c r="J29" s="21"/>
      <c r="K29" s="5" t="s">
        <v>17</v>
      </c>
      <c r="L29" s="21" t="s">
        <v>198</v>
      </c>
      <c r="M29" s="21"/>
      <c r="N29" s="21"/>
      <c r="O29" s="142"/>
    </row>
    <row r="30" s="5" customFormat="1" ht="54" spans="1:15">
      <c r="A30" s="63">
        <v>24</v>
      </c>
      <c r="B30" s="23" t="s">
        <v>199</v>
      </c>
      <c r="C30" s="23" t="s">
        <v>194</v>
      </c>
      <c r="D30" s="23" t="s">
        <v>200</v>
      </c>
      <c r="E30" s="23" t="s">
        <v>166</v>
      </c>
      <c r="F30" s="23" t="s">
        <v>113</v>
      </c>
      <c r="G30" s="22" t="s">
        <v>109</v>
      </c>
      <c r="H30" s="22" t="s">
        <v>110</v>
      </c>
      <c r="I30" s="140">
        <v>547.04</v>
      </c>
      <c r="J30" s="21"/>
      <c r="K30" s="21" t="s">
        <v>201</v>
      </c>
      <c r="L30" s="141">
        <v>155</v>
      </c>
      <c r="M30" s="21"/>
      <c r="N30" s="21"/>
      <c r="O30" s="142"/>
    </row>
    <row r="31" s="5" customFormat="1" ht="54" spans="1:15">
      <c r="A31" s="63">
        <v>25</v>
      </c>
      <c r="B31" s="23" t="s">
        <v>202</v>
      </c>
      <c r="C31" s="23" t="s">
        <v>203</v>
      </c>
      <c r="D31" s="23" t="s">
        <v>204</v>
      </c>
      <c r="E31" s="23" t="s">
        <v>133</v>
      </c>
      <c r="F31" s="23" t="s">
        <v>205</v>
      </c>
      <c r="G31" s="22" t="s">
        <v>109</v>
      </c>
      <c r="H31" s="22" t="s">
        <v>110</v>
      </c>
      <c r="I31" s="140">
        <v>39</v>
      </c>
      <c r="J31" s="21"/>
      <c r="K31" s="21" t="s">
        <v>17</v>
      </c>
      <c r="L31" s="141"/>
      <c r="M31" s="21"/>
      <c r="N31" s="21"/>
      <c r="O31" s="142"/>
    </row>
    <row r="32" s="5" customFormat="1" ht="54" spans="1:15">
      <c r="A32" s="63">
        <v>26</v>
      </c>
      <c r="B32" s="23" t="s">
        <v>206</v>
      </c>
      <c r="C32" s="23" t="s">
        <v>203</v>
      </c>
      <c r="D32" s="23" t="s">
        <v>204</v>
      </c>
      <c r="E32" s="23" t="s">
        <v>120</v>
      </c>
      <c r="F32" s="23" t="s">
        <v>113</v>
      </c>
      <c r="G32" s="22" t="s">
        <v>109</v>
      </c>
      <c r="H32" s="22" t="s">
        <v>110</v>
      </c>
      <c r="I32" s="140">
        <v>264.9716</v>
      </c>
      <c r="J32" s="21"/>
      <c r="K32" s="21" t="s">
        <v>207</v>
      </c>
      <c r="L32" s="141"/>
      <c r="M32" s="21"/>
      <c r="N32" s="21"/>
      <c r="O32" s="142"/>
    </row>
    <row r="33" s="82" customFormat="1" ht="37.5" spans="1:14">
      <c r="A33" s="93" t="s">
        <v>208</v>
      </c>
      <c r="B33" s="93" t="s">
        <v>32</v>
      </c>
      <c r="C33" s="93"/>
      <c r="D33" s="93"/>
      <c r="E33" s="93"/>
      <c r="F33" s="93"/>
      <c r="G33" s="93"/>
      <c r="H33" s="93"/>
      <c r="I33" s="145">
        <f>SUM(I34:I143)</f>
        <v>13481.806413</v>
      </c>
      <c r="J33" s="118"/>
      <c r="K33" s="118"/>
      <c r="L33" s="146"/>
      <c r="M33" s="146"/>
      <c r="N33" s="146"/>
    </row>
    <row r="34" s="5" customFormat="1" ht="108" spans="1:11">
      <c r="A34" s="21">
        <v>1</v>
      </c>
      <c r="B34" s="23" t="s">
        <v>209</v>
      </c>
      <c r="C34" s="23" t="s">
        <v>64</v>
      </c>
      <c r="D34" s="23" t="s">
        <v>210</v>
      </c>
      <c r="E34" s="23" t="s">
        <v>166</v>
      </c>
      <c r="F34" s="23" t="s">
        <v>211</v>
      </c>
      <c r="G34" s="23" t="s">
        <v>212</v>
      </c>
      <c r="H34" s="21" t="s">
        <v>213</v>
      </c>
      <c r="I34" s="140">
        <v>100</v>
      </c>
      <c r="J34" s="21"/>
      <c r="K34" s="21" t="s">
        <v>17</v>
      </c>
    </row>
    <row r="35" s="5" customFormat="1" ht="108" spans="1:11">
      <c r="A35" s="21">
        <v>2</v>
      </c>
      <c r="B35" s="23" t="s">
        <v>214</v>
      </c>
      <c r="C35" s="23" t="s">
        <v>64</v>
      </c>
      <c r="D35" s="23" t="s">
        <v>215</v>
      </c>
      <c r="E35" s="23" t="s">
        <v>216</v>
      </c>
      <c r="F35" s="23" t="s">
        <v>217</v>
      </c>
      <c r="G35" s="23" t="s">
        <v>218</v>
      </c>
      <c r="H35" s="21" t="s">
        <v>213</v>
      </c>
      <c r="I35" s="147">
        <v>100</v>
      </c>
      <c r="J35" s="21"/>
      <c r="K35" s="21" t="s">
        <v>17</v>
      </c>
    </row>
    <row r="36" s="5" customFormat="1" ht="135" spans="1:11">
      <c r="A36" s="21">
        <v>3</v>
      </c>
      <c r="B36" s="23" t="s">
        <v>219</v>
      </c>
      <c r="C36" s="23" t="s">
        <v>64</v>
      </c>
      <c r="D36" s="23" t="s">
        <v>220</v>
      </c>
      <c r="E36" s="23" t="s">
        <v>221</v>
      </c>
      <c r="F36" s="23" t="s">
        <v>222</v>
      </c>
      <c r="G36" s="23" t="s">
        <v>223</v>
      </c>
      <c r="H36" s="134" t="s">
        <v>224</v>
      </c>
      <c r="I36" s="147">
        <v>100</v>
      </c>
      <c r="J36" s="21"/>
      <c r="K36" s="21" t="s">
        <v>17</v>
      </c>
    </row>
    <row r="37" s="5" customFormat="1" ht="94.5" spans="1:11">
      <c r="A37" s="21">
        <v>4</v>
      </c>
      <c r="B37" s="23" t="s">
        <v>225</v>
      </c>
      <c r="C37" s="23" t="s">
        <v>116</v>
      </c>
      <c r="D37" s="23" t="s">
        <v>226</v>
      </c>
      <c r="E37" s="23" t="s">
        <v>128</v>
      </c>
      <c r="F37" s="23" t="s">
        <v>227</v>
      </c>
      <c r="G37" s="23" t="s">
        <v>228</v>
      </c>
      <c r="H37" s="21" t="s">
        <v>229</v>
      </c>
      <c r="I37" s="147">
        <v>400</v>
      </c>
      <c r="J37" s="21"/>
      <c r="K37" s="21" t="s">
        <v>17</v>
      </c>
    </row>
    <row r="38" s="5" customFormat="1" ht="81" spans="1:11">
      <c r="A38" s="21">
        <v>5</v>
      </c>
      <c r="B38" s="23" t="s">
        <v>230</v>
      </c>
      <c r="C38" s="23" t="s">
        <v>116</v>
      </c>
      <c r="D38" s="23" t="s">
        <v>231</v>
      </c>
      <c r="E38" s="23" t="s">
        <v>167</v>
      </c>
      <c r="F38" s="23" t="s">
        <v>121</v>
      </c>
      <c r="G38" s="23" t="s">
        <v>232</v>
      </c>
      <c r="H38" s="21" t="s">
        <v>233</v>
      </c>
      <c r="I38" s="140">
        <v>150</v>
      </c>
      <c r="J38" s="21"/>
      <c r="K38" s="21" t="s">
        <v>17</v>
      </c>
    </row>
    <row r="39" s="5" customFormat="1" ht="310.5" spans="1:11">
      <c r="A39" s="21">
        <v>6</v>
      </c>
      <c r="B39" s="23" t="s">
        <v>234</v>
      </c>
      <c r="C39" s="23" t="s">
        <v>116</v>
      </c>
      <c r="D39" s="23" t="s">
        <v>64</v>
      </c>
      <c r="E39" s="23" t="s">
        <v>235</v>
      </c>
      <c r="F39" s="23" t="s">
        <v>121</v>
      </c>
      <c r="G39" s="23" t="s">
        <v>236</v>
      </c>
      <c r="H39" s="21" t="s">
        <v>237</v>
      </c>
      <c r="I39" s="147">
        <v>100</v>
      </c>
      <c r="J39" s="21"/>
      <c r="K39" s="21" t="s">
        <v>17</v>
      </c>
    </row>
    <row r="40" s="5" customFormat="1" ht="148.5" spans="1:11">
      <c r="A40" s="21">
        <v>7</v>
      </c>
      <c r="B40" s="23" t="s">
        <v>238</v>
      </c>
      <c r="C40" s="23" t="s">
        <v>116</v>
      </c>
      <c r="D40" s="23" t="s">
        <v>239</v>
      </c>
      <c r="E40" s="23" t="s">
        <v>240</v>
      </c>
      <c r="F40" s="23" t="s">
        <v>241</v>
      </c>
      <c r="G40" s="23" t="s">
        <v>242</v>
      </c>
      <c r="H40" s="21" t="s">
        <v>213</v>
      </c>
      <c r="I40" s="147">
        <v>100</v>
      </c>
      <c r="J40" s="21"/>
      <c r="K40" s="21" t="s">
        <v>17</v>
      </c>
    </row>
    <row r="41" s="5" customFormat="1" ht="148.5" spans="1:11">
      <c r="A41" s="21">
        <v>8</v>
      </c>
      <c r="B41" s="23" t="s">
        <v>243</v>
      </c>
      <c r="C41" s="23" t="s">
        <v>116</v>
      </c>
      <c r="D41" s="23" t="s">
        <v>244</v>
      </c>
      <c r="E41" s="23" t="s">
        <v>240</v>
      </c>
      <c r="F41" s="23" t="s">
        <v>241</v>
      </c>
      <c r="G41" s="23" t="s">
        <v>242</v>
      </c>
      <c r="H41" s="21" t="s">
        <v>213</v>
      </c>
      <c r="I41" s="147">
        <v>100</v>
      </c>
      <c r="J41" s="21"/>
      <c r="K41" s="21" t="s">
        <v>17</v>
      </c>
    </row>
    <row r="42" s="5" customFormat="1" ht="148.5" spans="1:11">
      <c r="A42" s="21">
        <v>9</v>
      </c>
      <c r="B42" s="23" t="s">
        <v>245</v>
      </c>
      <c r="C42" s="23" t="s">
        <v>116</v>
      </c>
      <c r="D42" s="23" t="s">
        <v>246</v>
      </c>
      <c r="E42" s="23" t="s">
        <v>240</v>
      </c>
      <c r="F42" s="23" t="s">
        <v>241</v>
      </c>
      <c r="G42" s="23" t="s">
        <v>242</v>
      </c>
      <c r="H42" s="21" t="s">
        <v>213</v>
      </c>
      <c r="I42" s="147">
        <v>100</v>
      </c>
      <c r="J42" s="21"/>
      <c r="K42" s="21" t="s">
        <v>17</v>
      </c>
    </row>
    <row r="43" s="5" customFormat="1" ht="148.5" spans="1:11">
      <c r="A43" s="21">
        <v>10</v>
      </c>
      <c r="B43" s="23" t="s">
        <v>247</v>
      </c>
      <c r="C43" s="23" t="s">
        <v>116</v>
      </c>
      <c r="D43" s="23" t="s">
        <v>248</v>
      </c>
      <c r="E43" s="23" t="s">
        <v>166</v>
      </c>
      <c r="F43" s="23" t="s">
        <v>211</v>
      </c>
      <c r="G43" s="23" t="s">
        <v>242</v>
      </c>
      <c r="H43" s="21" t="s">
        <v>213</v>
      </c>
      <c r="I43" s="140">
        <v>100</v>
      </c>
      <c r="J43" s="21"/>
      <c r="K43" s="21" t="s">
        <v>17</v>
      </c>
    </row>
    <row r="44" s="5" customFormat="1" ht="94.5" spans="1:11">
      <c r="A44" s="21">
        <v>11</v>
      </c>
      <c r="B44" s="23" t="s">
        <v>249</v>
      </c>
      <c r="C44" s="23" t="s">
        <v>116</v>
      </c>
      <c r="D44" s="23" t="s">
        <v>231</v>
      </c>
      <c r="E44" s="23" t="s">
        <v>140</v>
      </c>
      <c r="F44" s="23" t="s">
        <v>250</v>
      </c>
      <c r="G44" s="23" t="s">
        <v>251</v>
      </c>
      <c r="H44" s="63" t="s">
        <v>252</v>
      </c>
      <c r="I44" s="147">
        <v>146.89791</v>
      </c>
      <c r="J44" s="21"/>
      <c r="K44" s="21" t="s">
        <v>17</v>
      </c>
    </row>
    <row r="45" s="5" customFormat="1" ht="40.5" spans="1:11">
      <c r="A45" s="21">
        <v>12</v>
      </c>
      <c r="B45" s="23" t="s">
        <v>253</v>
      </c>
      <c r="C45" s="23" t="s">
        <v>116</v>
      </c>
      <c r="D45" s="23" t="s">
        <v>254</v>
      </c>
      <c r="E45" s="23" t="s">
        <v>255</v>
      </c>
      <c r="F45" s="23" t="s">
        <v>256</v>
      </c>
      <c r="G45" s="23" t="s">
        <v>257</v>
      </c>
      <c r="H45" s="63" t="s">
        <v>258</v>
      </c>
      <c r="I45" s="143">
        <v>32.017</v>
      </c>
      <c r="J45" s="21"/>
      <c r="K45" s="21" t="s">
        <v>17</v>
      </c>
    </row>
    <row r="46" s="5" customFormat="1" ht="81" spans="1:11">
      <c r="A46" s="21">
        <v>13</v>
      </c>
      <c r="B46" s="23" t="s">
        <v>259</v>
      </c>
      <c r="C46" s="23" t="s">
        <v>124</v>
      </c>
      <c r="D46" s="23" t="s">
        <v>260</v>
      </c>
      <c r="E46" s="23" t="s">
        <v>240</v>
      </c>
      <c r="F46" s="23" t="s">
        <v>261</v>
      </c>
      <c r="G46" s="23" t="s">
        <v>262</v>
      </c>
      <c r="H46" s="21" t="s">
        <v>263</v>
      </c>
      <c r="I46" s="140">
        <v>130</v>
      </c>
      <c r="J46" s="21"/>
      <c r="K46" s="21" t="s">
        <v>17</v>
      </c>
    </row>
    <row r="47" s="5" customFormat="1" ht="94.5" spans="1:11">
      <c r="A47" s="21">
        <v>14</v>
      </c>
      <c r="B47" s="23" t="s">
        <v>264</v>
      </c>
      <c r="C47" s="23" t="s">
        <v>124</v>
      </c>
      <c r="D47" s="23" t="s">
        <v>64</v>
      </c>
      <c r="E47" s="23" t="s">
        <v>265</v>
      </c>
      <c r="F47" s="23" t="s">
        <v>176</v>
      </c>
      <c r="G47" s="23" t="s">
        <v>266</v>
      </c>
      <c r="H47" s="63" t="s">
        <v>252</v>
      </c>
      <c r="I47" s="140">
        <v>100</v>
      </c>
      <c r="J47" s="21"/>
      <c r="K47" s="21" t="s">
        <v>17</v>
      </c>
    </row>
    <row r="48" s="5" customFormat="1" ht="81" spans="1:11">
      <c r="A48" s="21">
        <v>15</v>
      </c>
      <c r="B48" s="23" t="s">
        <v>267</v>
      </c>
      <c r="C48" s="23" t="s">
        <v>124</v>
      </c>
      <c r="D48" s="23" t="s">
        <v>125</v>
      </c>
      <c r="E48" s="23" t="s">
        <v>268</v>
      </c>
      <c r="F48" s="23" t="s">
        <v>269</v>
      </c>
      <c r="G48" s="23" t="s">
        <v>270</v>
      </c>
      <c r="H48" s="21" t="s">
        <v>271</v>
      </c>
      <c r="I48" s="140">
        <v>50</v>
      </c>
      <c r="J48" s="21"/>
      <c r="K48" s="21" t="s">
        <v>17</v>
      </c>
    </row>
    <row r="49" s="5" customFormat="1" ht="81" spans="1:11">
      <c r="A49" s="21">
        <v>16</v>
      </c>
      <c r="B49" s="23" t="s">
        <v>259</v>
      </c>
      <c r="C49" s="23" t="s">
        <v>124</v>
      </c>
      <c r="D49" s="23" t="s">
        <v>260</v>
      </c>
      <c r="E49" s="23" t="s">
        <v>240</v>
      </c>
      <c r="F49" s="23" t="s">
        <v>261</v>
      </c>
      <c r="G49" s="23" t="s">
        <v>262</v>
      </c>
      <c r="H49" s="21" t="s">
        <v>263</v>
      </c>
      <c r="I49" s="140">
        <v>70</v>
      </c>
      <c r="J49" s="21"/>
      <c r="K49" s="21" t="s">
        <v>17</v>
      </c>
    </row>
    <row r="50" s="5" customFormat="1" ht="94.5" spans="1:11">
      <c r="A50" s="21">
        <v>17</v>
      </c>
      <c r="B50" s="23" t="s">
        <v>272</v>
      </c>
      <c r="C50" s="23" t="s">
        <v>131</v>
      </c>
      <c r="D50" s="23" t="s">
        <v>132</v>
      </c>
      <c r="E50" s="23" t="s">
        <v>273</v>
      </c>
      <c r="F50" s="23" t="s">
        <v>274</v>
      </c>
      <c r="G50" s="23" t="s">
        <v>275</v>
      </c>
      <c r="H50" s="21" t="s">
        <v>276</v>
      </c>
      <c r="I50" s="143">
        <v>200</v>
      </c>
      <c r="J50" s="21"/>
      <c r="K50" s="21" t="s">
        <v>17</v>
      </c>
    </row>
    <row r="51" s="5" customFormat="1" ht="108" spans="1:11">
      <c r="A51" s="21">
        <v>18</v>
      </c>
      <c r="B51" s="23" t="s">
        <v>277</v>
      </c>
      <c r="C51" s="23" t="s">
        <v>131</v>
      </c>
      <c r="D51" s="23" t="s">
        <v>132</v>
      </c>
      <c r="E51" s="23" t="s">
        <v>133</v>
      </c>
      <c r="F51" s="23" t="s">
        <v>278</v>
      </c>
      <c r="G51" s="23" t="s">
        <v>279</v>
      </c>
      <c r="H51" s="21" t="s">
        <v>280</v>
      </c>
      <c r="I51" s="140">
        <v>750</v>
      </c>
      <c r="J51" s="21"/>
      <c r="K51" s="21" t="s">
        <v>17</v>
      </c>
    </row>
    <row r="52" s="5" customFormat="1" ht="81" spans="1:11">
      <c r="A52" s="21">
        <v>19</v>
      </c>
      <c r="B52" s="23" t="s">
        <v>281</v>
      </c>
      <c r="C52" s="23" t="s">
        <v>131</v>
      </c>
      <c r="D52" s="23" t="s">
        <v>132</v>
      </c>
      <c r="E52" s="23" t="s">
        <v>268</v>
      </c>
      <c r="F52" s="23" t="s">
        <v>108</v>
      </c>
      <c r="G52" s="23" t="s">
        <v>282</v>
      </c>
      <c r="H52" s="21" t="s">
        <v>283</v>
      </c>
      <c r="I52" s="140">
        <v>60.83</v>
      </c>
      <c r="J52" s="21"/>
      <c r="K52" s="21" t="s">
        <v>17</v>
      </c>
    </row>
    <row r="53" s="5" customFormat="1" ht="54" spans="1:11">
      <c r="A53" s="21">
        <v>20</v>
      </c>
      <c r="B53" s="23" t="s">
        <v>284</v>
      </c>
      <c r="C53" s="23" t="s">
        <v>138</v>
      </c>
      <c r="D53" s="23" t="s">
        <v>285</v>
      </c>
      <c r="E53" s="23" t="s">
        <v>128</v>
      </c>
      <c r="F53" s="23" t="s">
        <v>286</v>
      </c>
      <c r="G53" s="23" t="s">
        <v>287</v>
      </c>
      <c r="H53" s="21" t="s">
        <v>288</v>
      </c>
      <c r="I53" s="140">
        <v>260</v>
      </c>
      <c r="J53" s="21"/>
      <c r="K53" s="21" t="s">
        <v>17</v>
      </c>
    </row>
    <row r="54" s="5" customFormat="1" ht="40.5" spans="1:11">
      <c r="A54" s="21">
        <v>21</v>
      </c>
      <c r="B54" s="23" t="s">
        <v>289</v>
      </c>
      <c r="C54" s="23" t="s">
        <v>138</v>
      </c>
      <c r="D54" s="23" t="s">
        <v>290</v>
      </c>
      <c r="E54" s="23" t="s">
        <v>107</v>
      </c>
      <c r="F54" s="23" t="s">
        <v>250</v>
      </c>
      <c r="G54" s="23" t="s">
        <v>291</v>
      </c>
      <c r="H54" s="21" t="s">
        <v>292</v>
      </c>
      <c r="I54" s="140">
        <v>206.296747</v>
      </c>
      <c r="J54" s="21"/>
      <c r="K54" s="21" t="s">
        <v>17</v>
      </c>
    </row>
    <row r="55" s="5" customFormat="1" ht="54" spans="1:11">
      <c r="A55" s="21">
        <v>22</v>
      </c>
      <c r="B55" s="23" t="s">
        <v>293</v>
      </c>
      <c r="C55" s="23" t="s">
        <v>138</v>
      </c>
      <c r="D55" s="23" t="s">
        <v>294</v>
      </c>
      <c r="E55" s="23" t="s">
        <v>107</v>
      </c>
      <c r="F55" s="23" t="s">
        <v>250</v>
      </c>
      <c r="G55" s="23" t="s">
        <v>295</v>
      </c>
      <c r="H55" s="21" t="s">
        <v>296</v>
      </c>
      <c r="I55" s="140">
        <v>282.546117</v>
      </c>
      <c r="J55" s="21"/>
      <c r="K55" s="21" t="s">
        <v>18</v>
      </c>
    </row>
    <row r="56" s="5" customFormat="1" ht="27" spans="1:11">
      <c r="A56" s="21">
        <v>23</v>
      </c>
      <c r="B56" s="23" t="s">
        <v>297</v>
      </c>
      <c r="C56" s="23" t="s">
        <v>138</v>
      </c>
      <c r="D56" s="23" t="s">
        <v>298</v>
      </c>
      <c r="E56" s="23" t="s">
        <v>299</v>
      </c>
      <c r="F56" s="23" t="s">
        <v>300</v>
      </c>
      <c r="G56" s="23" t="s">
        <v>301</v>
      </c>
      <c r="H56" s="23" t="s">
        <v>302</v>
      </c>
      <c r="I56" s="140">
        <v>11.6025</v>
      </c>
      <c r="J56" s="21"/>
      <c r="K56" s="21" t="s">
        <v>17</v>
      </c>
    </row>
    <row r="57" s="5" customFormat="1" ht="54" spans="1:11">
      <c r="A57" s="21">
        <v>24</v>
      </c>
      <c r="B57" s="23" t="s">
        <v>284</v>
      </c>
      <c r="C57" s="23" t="s">
        <v>138</v>
      </c>
      <c r="D57" s="23" t="s">
        <v>285</v>
      </c>
      <c r="E57" s="23" t="s">
        <v>128</v>
      </c>
      <c r="F57" s="23" t="s">
        <v>286</v>
      </c>
      <c r="G57" s="23" t="s">
        <v>287</v>
      </c>
      <c r="H57" s="21" t="s">
        <v>288</v>
      </c>
      <c r="I57" s="140">
        <v>140</v>
      </c>
      <c r="J57" s="21"/>
      <c r="K57" s="21" t="s">
        <v>17</v>
      </c>
    </row>
    <row r="58" s="5" customFormat="1" ht="40.5" spans="1:12">
      <c r="A58" s="21">
        <v>25</v>
      </c>
      <c r="B58" s="23" t="s">
        <v>303</v>
      </c>
      <c r="C58" s="23" t="s">
        <v>138</v>
      </c>
      <c r="D58" s="23" t="s">
        <v>139</v>
      </c>
      <c r="E58" s="23" t="s">
        <v>128</v>
      </c>
      <c r="F58" s="23" t="s">
        <v>304</v>
      </c>
      <c r="G58" s="23" t="s">
        <v>305</v>
      </c>
      <c r="H58" s="21" t="s">
        <v>306</v>
      </c>
      <c r="I58" s="140">
        <v>1</v>
      </c>
      <c r="J58" s="21"/>
      <c r="K58" s="21" t="s">
        <v>307</v>
      </c>
      <c r="L58" s="5">
        <v>1</v>
      </c>
    </row>
    <row r="59" s="5" customFormat="1" ht="121.5" spans="1:11">
      <c r="A59" s="21">
        <v>26</v>
      </c>
      <c r="B59" s="23" t="s">
        <v>308</v>
      </c>
      <c r="C59" s="23" t="s">
        <v>309</v>
      </c>
      <c r="D59" s="23" t="s">
        <v>310</v>
      </c>
      <c r="E59" s="23" t="s">
        <v>311</v>
      </c>
      <c r="F59" s="23" t="s">
        <v>227</v>
      </c>
      <c r="G59" s="23" t="s">
        <v>312</v>
      </c>
      <c r="H59" s="21" t="s">
        <v>224</v>
      </c>
      <c r="I59" s="140">
        <v>200</v>
      </c>
      <c r="J59" s="21"/>
      <c r="K59" s="21" t="s">
        <v>17</v>
      </c>
    </row>
    <row r="60" s="5" customFormat="1" ht="67.5" spans="1:11">
      <c r="A60" s="21">
        <v>27</v>
      </c>
      <c r="B60" s="23" t="s">
        <v>313</v>
      </c>
      <c r="C60" s="23" t="s">
        <v>309</v>
      </c>
      <c r="D60" s="23" t="s">
        <v>310</v>
      </c>
      <c r="E60" s="23" t="s">
        <v>311</v>
      </c>
      <c r="F60" s="23" t="s">
        <v>314</v>
      </c>
      <c r="G60" s="23" t="s">
        <v>315</v>
      </c>
      <c r="H60" s="21" t="s">
        <v>316</v>
      </c>
      <c r="I60" s="140">
        <v>78</v>
      </c>
      <c r="J60" s="21"/>
      <c r="K60" s="21" t="s">
        <v>17</v>
      </c>
    </row>
    <row r="61" s="5" customFormat="1" ht="108" spans="1:11">
      <c r="A61" s="21">
        <v>28</v>
      </c>
      <c r="B61" s="23" t="s">
        <v>317</v>
      </c>
      <c r="C61" s="23" t="s">
        <v>318</v>
      </c>
      <c r="D61" s="23" t="s">
        <v>319</v>
      </c>
      <c r="E61" s="23" t="s">
        <v>128</v>
      </c>
      <c r="F61" s="23" t="s">
        <v>250</v>
      </c>
      <c r="G61" s="23" t="s">
        <v>320</v>
      </c>
      <c r="H61" s="21" t="s">
        <v>321</v>
      </c>
      <c r="I61" s="140">
        <v>434.066257</v>
      </c>
      <c r="J61" s="21"/>
      <c r="K61" s="21" t="s">
        <v>17</v>
      </c>
    </row>
    <row r="62" s="5" customFormat="1" ht="94.5" spans="1:11">
      <c r="A62" s="21">
        <v>29</v>
      </c>
      <c r="B62" s="23" t="s">
        <v>322</v>
      </c>
      <c r="C62" s="23" t="s">
        <v>318</v>
      </c>
      <c r="D62" s="23" t="s">
        <v>254</v>
      </c>
      <c r="E62" s="23" t="s">
        <v>128</v>
      </c>
      <c r="F62" s="23" t="s">
        <v>250</v>
      </c>
      <c r="G62" s="23" t="s">
        <v>323</v>
      </c>
      <c r="H62" s="21" t="s">
        <v>324</v>
      </c>
      <c r="I62" s="44">
        <v>178.804867</v>
      </c>
      <c r="J62" s="21"/>
      <c r="K62" s="21" t="s">
        <v>17</v>
      </c>
    </row>
    <row r="63" s="5" customFormat="1" ht="67.5" spans="1:11">
      <c r="A63" s="21">
        <v>30</v>
      </c>
      <c r="B63" s="23" t="s">
        <v>325</v>
      </c>
      <c r="C63" s="23" t="s">
        <v>318</v>
      </c>
      <c r="D63" s="23" t="s">
        <v>326</v>
      </c>
      <c r="E63" s="23" t="s">
        <v>128</v>
      </c>
      <c r="F63" s="23" t="s">
        <v>327</v>
      </c>
      <c r="G63" s="23" t="s">
        <v>328</v>
      </c>
      <c r="H63" s="21" t="s">
        <v>329</v>
      </c>
      <c r="I63" s="140">
        <v>199.535955</v>
      </c>
      <c r="J63" s="21"/>
      <c r="K63" s="21" t="s">
        <v>17</v>
      </c>
    </row>
    <row r="64" s="5" customFormat="1" ht="54" spans="1:11">
      <c r="A64" s="21">
        <v>31</v>
      </c>
      <c r="B64" s="23" t="s">
        <v>330</v>
      </c>
      <c r="C64" s="23" t="s">
        <v>318</v>
      </c>
      <c r="D64" s="23" t="s">
        <v>331</v>
      </c>
      <c r="E64" s="23" t="s">
        <v>128</v>
      </c>
      <c r="F64" s="23" t="s">
        <v>332</v>
      </c>
      <c r="G64" s="23" t="s">
        <v>333</v>
      </c>
      <c r="H64" s="68" t="s">
        <v>334</v>
      </c>
      <c r="I64" s="140">
        <v>142.907725</v>
      </c>
      <c r="J64" s="21"/>
      <c r="K64" s="21" t="s">
        <v>17</v>
      </c>
    </row>
    <row r="65" s="5" customFormat="1" ht="54" spans="1:11">
      <c r="A65" s="21">
        <v>32</v>
      </c>
      <c r="B65" s="68" t="s">
        <v>335</v>
      </c>
      <c r="C65" s="23" t="s">
        <v>318</v>
      </c>
      <c r="D65" s="23" t="s">
        <v>220</v>
      </c>
      <c r="E65" s="23" t="s">
        <v>311</v>
      </c>
      <c r="F65" s="23" t="s">
        <v>176</v>
      </c>
      <c r="G65" s="23" t="s">
        <v>336</v>
      </c>
      <c r="H65" s="68" t="s">
        <v>334</v>
      </c>
      <c r="I65" s="140">
        <v>22.590761</v>
      </c>
      <c r="J65" s="21"/>
      <c r="K65" s="21" t="s">
        <v>17</v>
      </c>
    </row>
    <row r="66" s="5" customFormat="1" ht="54" spans="1:11">
      <c r="A66" s="21">
        <v>33</v>
      </c>
      <c r="B66" s="23" t="s">
        <v>337</v>
      </c>
      <c r="C66" s="23" t="s">
        <v>338</v>
      </c>
      <c r="D66" s="23" t="s">
        <v>220</v>
      </c>
      <c r="E66" s="23" t="s">
        <v>255</v>
      </c>
      <c r="F66" s="23" t="s">
        <v>250</v>
      </c>
      <c r="G66" s="23" t="s">
        <v>339</v>
      </c>
      <c r="H66" s="68" t="s">
        <v>340</v>
      </c>
      <c r="I66" s="143">
        <v>20</v>
      </c>
      <c r="J66" s="21"/>
      <c r="K66" s="21" t="s">
        <v>17</v>
      </c>
    </row>
    <row r="67" s="5" customFormat="1" ht="40.5" spans="1:11">
      <c r="A67" s="21">
        <v>34</v>
      </c>
      <c r="B67" s="23" t="s">
        <v>341</v>
      </c>
      <c r="C67" s="23" t="s">
        <v>338</v>
      </c>
      <c r="D67" s="23" t="s">
        <v>195</v>
      </c>
      <c r="E67" s="23" t="s">
        <v>342</v>
      </c>
      <c r="F67" s="23" t="s">
        <v>121</v>
      </c>
      <c r="G67" s="23" t="s">
        <v>343</v>
      </c>
      <c r="H67" s="21" t="s">
        <v>344</v>
      </c>
      <c r="I67" s="143">
        <v>98.625792</v>
      </c>
      <c r="J67" s="21"/>
      <c r="K67" s="21" t="s">
        <v>17</v>
      </c>
    </row>
    <row r="68" s="5" customFormat="1" ht="40.5" spans="1:11">
      <c r="A68" s="21">
        <v>35</v>
      </c>
      <c r="B68" s="23" t="s">
        <v>345</v>
      </c>
      <c r="C68" s="23" t="s">
        <v>338</v>
      </c>
      <c r="D68" s="23" t="s">
        <v>139</v>
      </c>
      <c r="E68" s="23" t="s">
        <v>342</v>
      </c>
      <c r="F68" s="23" t="s">
        <v>121</v>
      </c>
      <c r="G68" s="23" t="s">
        <v>346</v>
      </c>
      <c r="H68" s="21" t="s">
        <v>347</v>
      </c>
      <c r="I68" s="140">
        <v>34.74</v>
      </c>
      <c r="J68" s="21"/>
      <c r="K68" s="21" t="s">
        <v>17</v>
      </c>
    </row>
    <row r="69" s="5" customFormat="1" ht="40.5" spans="1:11">
      <c r="A69" s="21">
        <v>36</v>
      </c>
      <c r="B69" s="23" t="s">
        <v>348</v>
      </c>
      <c r="C69" s="23" t="s">
        <v>338</v>
      </c>
      <c r="D69" s="23" t="s">
        <v>165</v>
      </c>
      <c r="E69" s="23" t="s">
        <v>342</v>
      </c>
      <c r="F69" s="23" t="s">
        <v>121</v>
      </c>
      <c r="G69" s="23" t="s">
        <v>349</v>
      </c>
      <c r="H69" s="21" t="s">
        <v>350</v>
      </c>
      <c r="I69" s="140">
        <v>218.142511</v>
      </c>
      <c r="J69" s="21"/>
      <c r="K69" s="21" t="s">
        <v>17</v>
      </c>
    </row>
    <row r="70" s="5" customFormat="1" ht="40.5" spans="1:11">
      <c r="A70" s="21">
        <v>37</v>
      </c>
      <c r="B70" s="23" t="s">
        <v>351</v>
      </c>
      <c r="C70" s="23" t="s">
        <v>338</v>
      </c>
      <c r="D70" s="23" t="s">
        <v>117</v>
      </c>
      <c r="E70" s="23" t="s">
        <v>342</v>
      </c>
      <c r="F70" s="23" t="s">
        <v>121</v>
      </c>
      <c r="G70" s="23" t="s">
        <v>352</v>
      </c>
      <c r="H70" s="21" t="s">
        <v>353</v>
      </c>
      <c r="I70" s="140">
        <v>195.43</v>
      </c>
      <c r="J70" s="21"/>
      <c r="K70" s="21" t="s">
        <v>17</v>
      </c>
    </row>
    <row r="71" s="5" customFormat="1" ht="40.5" spans="1:11">
      <c r="A71" s="21">
        <v>38</v>
      </c>
      <c r="B71" s="23" t="s">
        <v>354</v>
      </c>
      <c r="C71" s="23" t="s">
        <v>338</v>
      </c>
      <c r="D71" s="23" t="s">
        <v>157</v>
      </c>
      <c r="E71" s="23" t="s">
        <v>342</v>
      </c>
      <c r="F71" s="23" t="s">
        <v>121</v>
      </c>
      <c r="G71" s="23" t="s">
        <v>355</v>
      </c>
      <c r="H71" s="21" t="s">
        <v>356</v>
      </c>
      <c r="I71" s="140">
        <v>155.697842</v>
      </c>
      <c r="J71" s="21"/>
      <c r="K71" s="21" t="s">
        <v>17</v>
      </c>
    </row>
    <row r="72" s="5" customFormat="1" ht="40.5" spans="1:11">
      <c r="A72" s="21">
        <v>39</v>
      </c>
      <c r="B72" s="23" t="s">
        <v>357</v>
      </c>
      <c r="C72" s="23" t="s">
        <v>338</v>
      </c>
      <c r="D72" s="23" t="s">
        <v>132</v>
      </c>
      <c r="E72" s="23" t="s">
        <v>342</v>
      </c>
      <c r="F72" s="23" t="s">
        <v>121</v>
      </c>
      <c r="G72" s="23" t="s">
        <v>358</v>
      </c>
      <c r="H72" s="21" t="s">
        <v>350</v>
      </c>
      <c r="I72" s="140">
        <v>39.59</v>
      </c>
      <c r="J72" s="21"/>
      <c r="K72" s="21" t="s">
        <v>17</v>
      </c>
    </row>
    <row r="73" s="5" customFormat="1" ht="54" spans="1:11">
      <c r="A73" s="21">
        <v>40</v>
      </c>
      <c r="B73" s="23" t="s">
        <v>359</v>
      </c>
      <c r="C73" s="23" t="s">
        <v>338</v>
      </c>
      <c r="D73" s="23" t="s">
        <v>174</v>
      </c>
      <c r="E73" s="23" t="s">
        <v>342</v>
      </c>
      <c r="F73" s="23" t="s">
        <v>121</v>
      </c>
      <c r="G73" s="23" t="s">
        <v>360</v>
      </c>
      <c r="H73" s="21" t="s">
        <v>361</v>
      </c>
      <c r="I73" s="140">
        <v>316.346215</v>
      </c>
      <c r="J73" s="21"/>
      <c r="K73" s="21" t="s">
        <v>17</v>
      </c>
    </row>
    <row r="74" s="5" customFormat="1" ht="40.5" spans="1:11">
      <c r="A74" s="21">
        <v>41</v>
      </c>
      <c r="B74" s="23" t="s">
        <v>362</v>
      </c>
      <c r="C74" s="23" t="s">
        <v>338</v>
      </c>
      <c r="D74" s="23" t="s">
        <v>188</v>
      </c>
      <c r="E74" s="23" t="s">
        <v>342</v>
      </c>
      <c r="F74" s="23" t="s">
        <v>121</v>
      </c>
      <c r="G74" s="23" t="s">
        <v>363</v>
      </c>
      <c r="H74" s="21" t="s">
        <v>364</v>
      </c>
      <c r="I74" s="150">
        <v>44.56</v>
      </c>
      <c r="J74" s="21"/>
      <c r="K74" s="21" t="s">
        <v>17</v>
      </c>
    </row>
    <row r="75" s="5" customFormat="1" ht="40.5" spans="1:11">
      <c r="A75" s="21">
        <v>42</v>
      </c>
      <c r="B75" s="23" t="s">
        <v>365</v>
      </c>
      <c r="C75" s="23" t="s">
        <v>338</v>
      </c>
      <c r="D75" s="23" t="s">
        <v>210</v>
      </c>
      <c r="E75" s="23" t="s">
        <v>342</v>
      </c>
      <c r="F75" s="23" t="s">
        <v>121</v>
      </c>
      <c r="G75" s="23" t="s">
        <v>366</v>
      </c>
      <c r="H75" s="21" t="s">
        <v>367</v>
      </c>
      <c r="I75" s="140">
        <v>14.926845</v>
      </c>
      <c r="J75" s="21"/>
      <c r="K75" s="21" t="s">
        <v>17</v>
      </c>
    </row>
    <row r="76" s="5" customFormat="1" ht="67.5" spans="1:12">
      <c r="A76" s="21">
        <v>43</v>
      </c>
      <c r="B76" s="23" t="s">
        <v>368</v>
      </c>
      <c r="C76" s="23" t="s">
        <v>338</v>
      </c>
      <c r="D76" s="23" t="s">
        <v>310</v>
      </c>
      <c r="E76" s="23" t="s">
        <v>311</v>
      </c>
      <c r="F76" s="23" t="s">
        <v>250</v>
      </c>
      <c r="G76" s="23" t="s">
        <v>369</v>
      </c>
      <c r="H76" s="21" t="s">
        <v>370</v>
      </c>
      <c r="I76" s="140">
        <v>72.2268</v>
      </c>
      <c r="J76" s="21"/>
      <c r="K76" s="21" t="s">
        <v>307</v>
      </c>
      <c r="L76" s="140">
        <v>72.2268</v>
      </c>
    </row>
    <row r="77" s="5" customFormat="1" ht="40.5" spans="1:11">
      <c r="A77" s="21">
        <v>44</v>
      </c>
      <c r="B77" s="23" t="s">
        <v>371</v>
      </c>
      <c r="C77" s="23" t="s">
        <v>338</v>
      </c>
      <c r="D77" s="23" t="s">
        <v>220</v>
      </c>
      <c r="E77" s="23" t="s">
        <v>372</v>
      </c>
      <c r="F77" s="23" t="s">
        <v>250</v>
      </c>
      <c r="G77" s="23" t="s">
        <v>373</v>
      </c>
      <c r="H77" s="148" t="s">
        <v>374</v>
      </c>
      <c r="I77" s="140">
        <v>46.867457</v>
      </c>
      <c r="J77" s="21"/>
      <c r="K77" s="21" t="s">
        <v>17</v>
      </c>
    </row>
    <row r="78" s="5" customFormat="1" ht="67.5" spans="1:11">
      <c r="A78" s="21">
        <v>45</v>
      </c>
      <c r="B78" s="23" t="s">
        <v>375</v>
      </c>
      <c r="C78" s="23" t="s">
        <v>338</v>
      </c>
      <c r="D78" s="23" t="s">
        <v>376</v>
      </c>
      <c r="E78" s="23" t="s">
        <v>221</v>
      </c>
      <c r="F78" s="23" t="s">
        <v>190</v>
      </c>
      <c r="G78" s="23" t="s">
        <v>377</v>
      </c>
      <c r="H78" s="149" t="s">
        <v>378</v>
      </c>
      <c r="I78" s="140">
        <v>137.336441</v>
      </c>
      <c r="J78" s="21"/>
      <c r="K78" s="21" t="s">
        <v>17</v>
      </c>
    </row>
    <row r="79" s="5" customFormat="1" ht="94.5" spans="1:11">
      <c r="A79" s="21">
        <v>46</v>
      </c>
      <c r="B79" s="23" t="s">
        <v>379</v>
      </c>
      <c r="C79" s="23" t="s">
        <v>338</v>
      </c>
      <c r="D79" s="23" t="s">
        <v>380</v>
      </c>
      <c r="E79" s="23" t="s">
        <v>372</v>
      </c>
      <c r="F79" s="23" t="s">
        <v>121</v>
      </c>
      <c r="G79" s="23" t="s">
        <v>381</v>
      </c>
      <c r="H79" s="21" t="s">
        <v>382</v>
      </c>
      <c r="I79" s="140">
        <v>35</v>
      </c>
      <c r="J79" s="21"/>
      <c r="K79" s="21" t="s">
        <v>17</v>
      </c>
    </row>
    <row r="80" s="5" customFormat="1" ht="189" spans="1:11">
      <c r="A80" s="21">
        <v>47</v>
      </c>
      <c r="B80" s="23" t="s">
        <v>383</v>
      </c>
      <c r="C80" s="23" t="s">
        <v>384</v>
      </c>
      <c r="D80" s="23" t="s">
        <v>385</v>
      </c>
      <c r="E80" s="23" t="s">
        <v>167</v>
      </c>
      <c r="F80" s="23" t="s">
        <v>386</v>
      </c>
      <c r="G80" s="23" t="s">
        <v>387</v>
      </c>
      <c r="H80" s="21" t="s">
        <v>388</v>
      </c>
      <c r="I80" s="140">
        <v>84.649031</v>
      </c>
      <c r="J80" s="21"/>
      <c r="K80" s="21" t="s">
        <v>17</v>
      </c>
    </row>
    <row r="81" s="124" customFormat="1" ht="27" spans="1:12">
      <c r="A81" s="21">
        <v>48</v>
      </c>
      <c r="B81" s="23" t="s">
        <v>389</v>
      </c>
      <c r="C81" s="23" t="s">
        <v>390</v>
      </c>
      <c r="D81" s="23" t="s">
        <v>391</v>
      </c>
      <c r="E81" s="23" t="s">
        <v>311</v>
      </c>
      <c r="F81" s="23" t="s">
        <v>392</v>
      </c>
      <c r="G81" s="23" t="s">
        <v>393</v>
      </c>
      <c r="H81" s="66" t="s">
        <v>394</v>
      </c>
      <c r="I81" s="140">
        <v>227.449078</v>
      </c>
      <c r="J81" s="21"/>
      <c r="K81" s="151" t="s">
        <v>307</v>
      </c>
      <c r="L81" s="140">
        <v>227.449078</v>
      </c>
    </row>
    <row r="82" s="5" customFormat="1" ht="121.5" spans="1:11">
      <c r="A82" s="21">
        <v>49</v>
      </c>
      <c r="B82" s="23" t="s">
        <v>395</v>
      </c>
      <c r="C82" s="23" t="s">
        <v>396</v>
      </c>
      <c r="D82" s="23" t="s">
        <v>188</v>
      </c>
      <c r="E82" s="23" t="s">
        <v>118</v>
      </c>
      <c r="F82" s="23" t="s">
        <v>397</v>
      </c>
      <c r="G82" s="23" t="s">
        <v>398</v>
      </c>
      <c r="H82" s="149" t="s">
        <v>399</v>
      </c>
      <c r="I82" s="140">
        <v>61.550719</v>
      </c>
      <c r="J82" s="21"/>
      <c r="K82" s="21" t="s">
        <v>17</v>
      </c>
    </row>
    <row r="83" s="5" customFormat="1" ht="40.5" spans="1:12">
      <c r="A83" s="21">
        <v>50</v>
      </c>
      <c r="B83" s="23" t="s">
        <v>400</v>
      </c>
      <c r="C83" s="23" t="s">
        <v>396</v>
      </c>
      <c r="D83" s="23" t="s">
        <v>220</v>
      </c>
      <c r="E83" s="23" t="s">
        <v>140</v>
      </c>
      <c r="F83" s="23" t="s">
        <v>304</v>
      </c>
      <c r="G83" s="66" t="s">
        <v>401</v>
      </c>
      <c r="H83" s="66" t="s">
        <v>402</v>
      </c>
      <c r="I83" s="140">
        <v>15.24</v>
      </c>
      <c r="J83" s="21"/>
      <c r="K83" s="21" t="s">
        <v>307</v>
      </c>
      <c r="L83" s="140">
        <v>15.24</v>
      </c>
    </row>
    <row r="84" s="5" customFormat="1" ht="54" spans="1:11">
      <c r="A84" s="21">
        <v>51</v>
      </c>
      <c r="B84" s="23" t="s">
        <v>403</v>
      </c>
      <c r="C84" s="23" t="s">
        <v>148</v>
      </c>
      <c r="D84" s="23" t="s">
        <v>149</v>
      </c>
      <c r="E84" s="23" t="s">
        <v>189</v>
      </c>
      <c r="F84" s="23" t="s">
        <v>108</v>
      </c>
      <c r="G84" s="23" t="s">
        <v>404</v>
      </c>
      <c r="H84" s="21" t="s">
        <v>288</v>
      </c>
      <c r="I84" s="140">
        <v>200</v>
      </c>
      <c r="J84" s="21"/>
      <c r="K84" s="21" t="s">
        <v>17</v>
      </c>
    </row>
    <row r="85" s="5" customFormat="1" ht="27" spans="1:11">
      <c r="A85" s="21">
        <v>52</v>
      </c>
      <c r="B85" s="23" t="s">
        <v>405</v>
      </c>
      <c r="C85" s="23" t="s">
        <v>148</v>
      </c>
      <c r="D85" s="23" t="s">
        <v>406</v>
      </c>
      <c r="E85" s="23" t="s">
        <v>407</v>
      </c>
      <c r="F85" s="23" t="s">
        <v>408</v>
      </c>
      <c r="G85" s="23" t="s">
        <v>409</v>
      </c>
      <c r="H85" s="21" t="s">
        <v>410</v>
      </c>
      <c r="I85" s="140">
        <v>80</v>
      </c>
      <c r="J85" s="21"/>
      <c r="K85" s="21" t="s">
        <v>17</v>
      </c>
    </row>
    <row r="86" s="5" customFormat="1" ht="54" spans="1:11">
      <c r="A86" s="21">
        <v>53</v>
      </c>
      <c r="B86" s="23" t="s">
        <v>411</v>
      </c>
      <c r="C86" s="23" t="s">
        <v>148</v>
      </c>
      <c r="D86" s="23" t="s">
        <v>412</v>
      </c>
      <c r="E86" s="23" t="s">
        <v>413</v>
      </c>
      <c r="F86" s="23" t="s">
        <v>414</v>
      </c>
      <c r="G86" s="23" t="s">
        <v>415</v>
      </c>
      <c r="H86" s="21" t="s">
        <v>416</v>
      </c>
      <c r="I86" s="140">
        <v>65</v>
      </c>
      <c r="J86" s="21"/>
      <c r="K86" s="21" t="s">
        <v>17</v>
      </c>
    </row>
    <row r="87" s="5" customFormat="1" ht="40.5" spans="1:11">
      <c r="A87" s="21">
        <v>54</v>
      </c>
      <c r="B87" s="23" t="s">
        <v>417</v>
      </c>
      <c r="C87" s="23" t="s">
        <v>148</v>
      </c>
      <c r="D87" s="23" t="s">
        <v>418</v>
      </c>
      <c r="E87" s="23" t="s">
        <v>299</v>
      </c>
      <c r="F87" s="23" t="s">
        <v>126</v>
      </c>
      <c r="G87" s="23" t="s">
        <v>419</v>
      </c>
      <c r="H87" s="148" t="s">
        <v>420</v>
      </c>
      <c r="I87" s="140">
        <v>23</v>
      </c>
      <c r="J87" s="21"/>
      <c r="K87" s="21" t="s">
        <v>17</v>
      </c>
    </row>
    <row r="88" s="5" customFormat="1" ht="54" spans="1:11">
      <c r="A88" s="21">
        <v>55</v>
      </c>
      <c r="B88" s="23" t="s">
        <v>421</v>
      </c>
      <c r="C88" s="23" t="s">
        <v>148</v>
      </c>
      <c r="D88" s="23" t="s">
        <v>422</v>
      </c>
      <c r="E88" s="23" t="s">
        <v>423</v>
      </c>
      <c r="F88" s="23" t="s">
        <v>327</v>
      </c>
      <c r="G88" s="23" t="s">
        <v>424</v>
      </c>
      <c r="H88" s="63" t="s">
        <v>425</v>
      </c>
      <c r="I88" s="140">
        <v>90</v>
      </c>
      <c r="J88" s="21"/>
      <c r="K88" s="21" t="s">
        <v>17</v>
      </c>
    </row>
    <row r="89" s="5" customFormat="1" ht="40.5" spans="1:11">
      <c r="A89" s="21">
        <v>56</v>
      </c>
      <c r="B89" s="23" t="s">
        <v>426</v>
      </c>
      <c r="C89" s="23" t="s">
        <v>148</v>
      </c>
      <c r="D89" s="23" t="s">
        <v>152</v>
      </c>
      <c r="E89" s="23" t="s">
        <v>427</v>
      </c>
      <c r="F89" s="23" t="s">
        <v>428</v>
      </c>
      <c r="G89" s="23" t="s">
        <v>429</v>
      </c>
      <c r="H89" s="21" t="s">
        <v>430</v>
      </c>
      <c r="I89" s="140">
        <v>20</v>
      </c>
      <c r="J89" s="21"/>
      <c r="K89" s="21" t="s">
        <v>17</v>
      </c>
    </row>
    <row r="90" s="5" customFormat="1" ht="135" spans="1:11">
      <c r="A90" s="21">
        <v>57</v>
      </c>
      <c r="B90" s="23" t="s">
        <v>431</v>
      </c>
      <c r="C90" s="23" t="s">
        <v>156</v>
      </c>
      <c r="D90" s="23" t="s">
        <v>432</v>
      </c>
      <c r="E90" s="23" t="s">
        <v>433</v>
      </c>
      <c r="F90" s="23" t="s">
        <v>159</v>
      </c>
      <c r="G90" s="23" t="s">
        <v>434</v>
      </c>
      <c r="H90" s="63" t="s">
        <v>435</v>
      </c>
      <c r="I90" s="140">
        <v>1500</v>
      </c>
      <c r="J90" s="21"/>
      <c r="K90" s="21" t="s">
        <v>17</v>
      </c>
    </row>
    <row r="91" s="5" customFormat="1" ht="81" spans="1:11">
      <c r="A91" s="21">
        <v>58</v>
      </c>
      <c r="B91" s="23" t="s">
        <v>436</v>
      </c>
      <c r="C91" s="23" t="s">
        <v>156</v>
      </c>
      <c r="D91" s="23" t="s">
        <v>437</v>
      </c>
      <c r="E91" s="23" t="s">
        <v>342</v>
      </c>
      <c r="F91" s="23" t="s">
        <v>159</v>
      </c>
      <c r="G91" s="23" t="s">
        <v>438</v>
      </c>
      <c r="H91" s="21" t="s">
        <v>439</v>
      </c>
      <c r="I91" s="140">
        <v>400</v>
      </c>
      <c r="J91" s="21"/>
      <c r="K91" s="21" t="s">
        <v>17</v>
      </c>
    </row>
    <row r="92" s="5" customFormat="1" ht="310.5" spans="1:11">
      <c r="A92" s="21">
        <v>59</v>
      </c>
      <c r="B92" s="23" t="s">
        <v>440</v>
      </c>
      <c r="C92" s="23" t="s">
        <v>156</v>
      </c>
      <c r="D92" s="23" t="s">
        <v>64</v>
      </c>
      <c r="E92" s="23" t="s">
        <v>441</v>
      </c>
      <c r="F92" s="23" t="s">
        <v>442</v>
      </c>
      <c r="G92" s="23" t="s">
        <v>236</v>
      </c>
      <c r="H92" s="21" t="s">
        <v>237</v>
      </c>
      <c r="I92" s="140">
        <v>90</v>
      </c>
      <c r="J92" s="21"/>
      <c r="K92" s="21" t="s">
        <v>17</v>
      </c>
    </row>
    <row r="93" s="5" customFormat="1" ht="94.5" spans="1:11">
      <c r="A93" s="21">
        <v>60</v>
      </c>
      <c r="B93" s="23" t="s">
        <v>443</v>
      </c>
      <c r="C93" s="23" t="s">
        <v>156</v>
      </c>
      <c r="D93" s="23" t="s">
        <v>432</v>
      </c>
      <c r="E93" s="23" t="s">
        <v>444</v>
      </c>
      <c r="F93" s="23" t="s">
        <v>332</v>
      </c>
      <c r="G93" s="23" t="s">
        <v>445</v>
      </c>
      <c r="H93" s="21" t="s">
        <v>446</v>
      </c>
      <c r="I93" s="140">
        <v>125</v>
      </c>
      <c r="J93" s="21"/>
      <c r="K93" s="21" t="s">
        <v>17</v>
      </c>
    </row>
    <row r="94" s="5" customFormat="1" ht="108" spans="1:12">
      <c r="A94" s="21">
        <v>61</v>
      </c>
      <c r="B94" s="23" t="s">
        <v>447</v>
      </c>
      <c r="C94" s="23" t="s">
        <v>156</v>
      </c>
      <c r="D94" s="23" t="s">
        <v>432</v>
      </c>
      <c r="E94" s="23" t="s">
        <v>448</v>
      </c>
      <c r="F94" s="23" t="s">
        <v>190</v>
      </c>
      <c r="G94" s="23" t="s">
        <v>449</v>
      </c>
      <c r="H94" s="66" t="s">
        <v>450</v>
      </c>
      <c r="I94" s="140">
        <v>40</v>
      </c>
      <c r="J94" s="21"/>
      <c r="K94" s="21" t="s">
        <v>307</v>
      </c>
      <c r="L94" s="140">
        <v>40</v>
      </c>
    </row>
    <row r="95" s="5" customFormat="1" ht="121.5" spans="1:11">
      <c r="A95" s="21">
        <v>62</v>
      </c>
      <c r="B95" s="23" t="s">
        <v>451</v>
      </c>
      <c r="C95" s="23" t="s">
        <v>156</v>
      </c>
      <c r="D95" s="23" t="s">
        <v>452</v>
      </c>
      <c r="E95" s="23" t="s">
        <v>453</v>
      </c>
      <c r="F95" s="23" t="s">
        <v>454</v>
      </c>
      <c r="G95" s="23" t="s">
        <v>455</v>
      </c>
      <c r="H95" s="21" t="s">
        <v>456</v>
      </c>
      <c r="I95" s="140">
        <v>50</v>
      </c>
      <c r="J95" s="21"/>
      <c r="K95" s="21" t="s">
        <v>18</v>
      </c>
    </row>
    <row r="96" s="5" customFormat="1" ht="94.5" spans="1:11">
      <c r="A96" s="21">
        <v>63</v>
      </c>
      <c r="B96" s="23" t="s">
        <v>457</v>
      </c>
      <c r="C96" s="23" t="s">
        <v>156</v>
      </c>
      <c r="D96" s="23" t="s">
        <v>157</v>
      </c>
      <c r="E96" s="23" t="s">
        <v>453</v>
      </c>
      <c r="F96" s="23" t="s">
        <v>250</v>
      </c>
      <c r="G96" s="23" t="s">
        <v>458</v>
      </c>
      <c r="H96" s="21" t="s">
        <v>459</v>
      </c>
      <c r="I96" s="140">
        <v>130</v>
      </c>
      <c r="J96" s="21"/>
      <c r="K96" s="21" t="s">
        <v>18</v>
      </c>
    </row>
    <row r="97" s="5" customFormat="1" ht="310.5" spans="1:11">
      <c r="A97" s="21">
        <v>64</v>
      </c>
      <c r="B97" s="23" t="s">
        <v>440</v>
      </c>
      <c r="C97" s="23" t="s">
        <v>156</v>
      </c>
      <c r="D97" s="23" t="s">
        <v>64</v>
      </c>
      <c r="E97" s="23" t="s">
        <v>441</v>
      </c>
      <c r="F97" s="23" t="s">
        <v>442</v>
      </c>
      <c r="G97" s="23" t="s">
        <v>236</v>
      </c>
      <c r="H97" s="21" t="s">
        <v>237</v>
      </c>
      <c r="I97" s="140">
        <v>10</v>
      </c>
      <c r="J97" s="34"/>
      <c r="K97" s="21" t="s">
        <v>17</v>
      </c>
    </row>
    <row r="98" s="5" customFormat="1" ht="67.5" spans="1:12">
      <c r="A98" s="21">
        <v>65</v>
      </c>
      <c r="B98" s="23" t="s">
        <v>460</v>
      </c>
      <c r="C98" s="23" t="s">
        <v>156</v>
      </c>
      <c r="D98" s="23" t="s">
        <v>432</v>
      </c>
      <c r="E98" s="23" t="s">
        <v>299</v>
      </c>
      <c r="F98" s="23" t="s">
        <v>461</v>
      </c>
      <c r="G98" s="23" t="s">
        <v>462</v>
      </c>
      <c r="H98" s="21" t="s">
        <v>463</v>
      </c>
      <c r="I98" s="140">
        <v>32</v>
      </c>
      <c r="J98" s="34"/>
      <c r="K98" s="21" t="s">
        <v>307</v>
      </c>
      <c r="L98" s="140">
        <v>32</v>
      </c>
    </row>
    <row r="99" s="5" customFormat="1" ht="135" spans="1:11">
      <c r="A99" s="21">
        <v>66</v>
      </c>
      <c r="B99" s="23" t="s">
        <v>464</v>
      </c>
      <c r="C99" s="23" t="s">
        <v>164</v>
      </c>
      <c r="D99" s="23" t="s">
        <v>188</v>
      </c>
      <c r="E99" s="23" t="s">
        <v>140</v>
      </c>
      <c r="F99" s="23" t="s">
        <v>327</v>
      </c>
      <c r="G99" s="23" t="s">
        <v>465</v>
      </c>
      <c r="H99" s="21" t="s">
        <v>213</v>
      </c>
      <c r="I99" s="140">
        <v>100</v>
      </c>
      <c r="J99" s="34"/>
      <c r="K99" s="21" t="s">
        <v>17</v>
      </c>
    </row>
    <row r="100" s="5" customFormat="1" ht="40.5" spans="1:11">
      <c r="A100" s="21">
        <v>67</v>
      </c>
      <c r="B100" s="23" t="s">
        <v>466</v>
      </c>
      <c r="C100" s="23" t="s">
        <v>164</v>
      </c>
      <c r="D100" s="23" t="s">
        <v>165</v>
      </c>
      <c r="E100" s="23" t="s">
        <v>197</v>
      </c>
      <c r="F100" s="23" t="s">
        <v>327</v>
      </c>
      <c r="G100" s="23" t="s">
        <v>467</v>
      </c>
      <c r="H100" s="21" t="s">
        <v>468</v>
      </c>
      <c r="I100" s="140">
        <v>50</v>
      </c>
      <c r="J100" s="34"/>
      <c r="K100" s="21" t="s">
        <v>17</v>
      </c>
    </row>
    <row r="101" s="5" customFormat="1" ht="135" spans="1:11">
      <c r="A101" s="21">
        <v>68</v>
      </c>
      <c r="B101" s="23" t="s">
        <v>469</v>
      </c>
      <c r="C101" s="23" t="s">
        <v>164</v>
      </c>
      <c r="D101" s="23" t="s">
        <v>254</v>
      </c>
      <c r="E101" s="23" t="s">
        <v>166</v>
      </c>
      <c r="F101" s="23" t="s">
        <v>211</v>
      </c>
      <c r="G101" s="23" t="s">
        <v>465</v>
      </c>
      <c r="H101" s="21" t="s">
        <v>213</v>
      </c>
      <c r="I101" s="140">
        <v>100</v>
      </c>
      <c r="J101" s="34"/>
      <c r="K101" s="21" t="s">
        <v>17</v>
      </c>
    </row>
    <row r="102" s="5" customFormat="1" ht="135" spans="1:11">
      <c r="A102" s="21">
        <v>69</v>
      </c>
      <c r="B102" s="23" t="s">
        <v>470</v>
      </c>
      <c r="C102" s="23" t="s">
        <v>164</v>
      </c>
      <c r="D102" s="23" t="s">
        <v>254</v>
      </c>
      <c r="E102" s="23" t="s">
        <v>166</v>
      </c>
      <c r="F102" s="23" t="s">
        <v>211</v>
      </c>
      <c r="G102" s="23" t="s">
        <v>465</v>
      </c>
      <c r="H102" s="21" t="s">
        <v>213</v>
      </c>
      <c r="I102" s="140">
        <v>100</v>
      </c>
      <c r="J102" s="34"/>
      <c r="K102" s="21" t="s">
        <v>17</v>
      </c>
    </row>
    <row r="103" s="5" customFormat="1" ht="27" spans="1:11">
      <c r="A103" s="21">
        <v>70</v>
      </c>
      <c r="B103" s="23" t="s">
        <v>471</v>
      </c>
      <c r="C103" s="23" t="s">
        <v>164</v>
      </c>
      <c r="D103" s="23" t="s">
        <v>165</v>
      </c>
      <c r="E103" s="23" t="s">
        <v>311</v>
      </c>
      <c r="F103" s="23" t="s">
        <v>472</v>
      </c>
      <c r="G103" s="23" t="s">
        <v>473</v>
      </c>
      <c r="H103" s="63" t="s">
        <v>474</v>
      </c>
      <c r="I103" s="140">
        <v>40</v>
      </c>
      <c r="J103" s="34"/>
      <c r="K103" s="21" t="s">
        <v>17</v>
      </c>
    </row>
    <row r="104" s="5" customFormat="1" ht="54" spans="1:11">
      <c r="A104" s="21">
        <v>71</v>
      </c>
      <c r="B104" s="23" t="s">
        <v>475</v>
      </c>
      <c r="C104" s="23" t="s">
        <v>173</v>
      </c>
      <c r="D104" s="23" t="s">
        <v>174</v>
      </c>
      <c r="E104" s="23" t="s">
        <v>476</v>
      </c>
      <c r="F104" s="23" t="s">
        <v>477</v>
      </c>
      <c r="G104" s="23" t="s">
        <v>478</v>
      </c>
      <c r="H104" s="21" t="s">
        <v>479</v>
      </c>
      <c r="I104" s="140">
        <v>200</v>
      </c>
      <c r="J104" s="34"/>
      <c r="K104" s="21" t="s">
        <v>17</v>
      </c>
    </row>
    <row r="105" s="5" customFormat="1" ht="54" spans="1:11">
      <c r="A105" s="21">
        <v>72</v>
      </c>
      <c r="B105" s="23" t="s">
        <v>480</v>
      </c>
      <c r="C105" s="23" t="s">
        <v>173</v>
      </c>
      <c r="D105" s="23" t="s">
        <v>248</v>
      </c>
      <c r="E105" s="23" t="s">
        <v>107</v>
      </c>
      <c r="F105" s="23" t="s">
        <v>481</v>
      </c>
      <c r="G105" s="23" t="s">
        <v>482</v>
      </c>
      <c r="H105" s="21" t="s">
        <v>483</v>
      </c>
      <c r="I105" s="140">
        <v>48</v>
      </c>
      <c r="J105" s="34"/>
      <c r="K105" s="21" t="s">
        <v>17</v>
      </c>
    </row>
    <row r="106" s="5" customFormat="1" ht="54" spans="1:11">
      <c r="A106" s="21">
        <v>73</v>
      </c>
      <c r="B106" s="23" t="s">
        <v>484</v>
      </c>
      <c r="C106" s="23" t="s">
        <v>173</v>
      </c>
      <c r="D106" s="23" t="s">
        <v>215</v>
      </c>
      <c r="E106" s="23" t="s">
        <v>107</v>
      </c>
      <c r="F106" s="23" t="s">
        <v>481</v>
      </c>
      <c r="G106" s="23" t="s">
        <v>485</v>
      </c>
      <c r="H106" s="21" t="s">
        <v>486</v>
      </c>
      <c r="I106" s="140">
        <v>48</v>
      </c>
      <c r="J106" s="34"/>
      <c r="K106" s="21" t="s">
        <v>18</v>
      </c>
    </row>
    <row r="107" s="5" customFormat="1" ht="256.5" spans="1:11">
      <c r="A107" s="21">
        <v>74</v>
      </c>
      <c r="B107" s="23" t="s">
        <v>487</v>
      </c>
      <c r="C107" s="23" t="s">
        <v>173</v>
      </c>
      <c r="D107" s="23" t="s">
        <v>488</v>
      </c>
      <c r="E107" s="23" t="s">
        <v>311</v>
      </c>
      <c r="F107" s="23" t="s">
        <v>250</v>
      </c>
      <c r="G107" s="23" t="s">
        <v>489</v>
      </c>
      <c r="H107" s="21" t="s">
        <v>490</v>
      </c>
      <c r="I107" s="140">
        <v>190.481574</v>
      </c>
      <c r="J107" s="34"/>
      <c r="K107" s="21" t="s">
        <v>18</v>
      </c>
    </row>
    <row r="108" s="5" customFormat="1" ht="67.5" spans="1:11">
      <c r="A108" s="21">
        <v>75</v>
      </c>
      <c r="B108" s="23" t="s">
        <v>491</v>
      </c>
      <c r="C108" s="23" t="s">
        <v>173</v>
      </c>
      <c r="D108" s="23" t="s">
        <v>492</v>
      </c>
      <c r="E108" s="23" t="s">
        <v>493</v>
      </c>
      <c r="F108" s="23" t="s">
        <v>392</v>
      </c>
      <c r="G108" s="23" t="s">
        <v>494</v>
      </c>
      <c r="H108" s="68" t="s">
        <v>495</v>
      </c>
      <c r="I108" s="140">
        <v>18</v>
      </c>
      <c r="J108" s="34"/>
      <c r="K108" s="21" t="s">
        <v>17</v>
      </c>
    </row>
    <row r="109" s="5" customFormat="1" ht="310.5" spans="1:11">
      <c r="A109" s="21">
        <v>76</v>
      </c>
      <c r="B109" s="23" t="s">
        <v>496</v>
      </c>
      <c r="C109" s="23" t="s">
        <v>173</v>
      </c>
      <c r="D109" s="23" t="s">
        <v>64</v>
      </c>
      <c r="E109" s="23" t="s">
        <v>216</v>
      </c>
      <c r="F109" s="23" t="s">
        <v>159</v>
      </c>
      <c r="G109" s="23" t="s">
        <v>497</v>
      </c>
      <c r="H109" s="21" t="s">
        <v>237</v>
      </c>
      <c r="I109" s="140">
        <v>100</v>
      </c>
      <c r="J109" s="34"/>
      <c r="K109" s="21" t="s">
        <v>17</v>
      </c>
    </row>
    <row r="110" s="5" customFormat="1" ht="148.5" spans="1:11">
      <c r="A110" s="21">
        <v>77</v>
      </c>
      <c r="B110" s="23" t="s">
        <v>498</v>
      </c>
      <c r="C110" s="23" t="s">
        <v>181</v>
      </c>
      <c r="D110" s="23" t="s">
        <v>182</v>
      </c>
      <c r="E110" s="23" t="s">
        <v>107</v>
      </c>
      <c r="F110" s="23" t="s">
        <v>499</v>
      </c>
      <c r="G110" s="23" t="s">
        <v>500</v>
      </c>
      <c r="H110" s="21" t="s">
        <v>501</v>
      </c>
      <c r="I110" s="37">
        <v>289.647505</v>
      </c>
      <c r="J110" s="34"/>
      <c r="K110" s="21" t="s">
        <v>17</v>
      </c>
    </row>
    <row r="111" s="5" customFormat="1" ht="67.5" spans="1:11">
      <c r="A111" s="21">
        <v>78</v>
      </c>
      <c r="B111" s="23" t="s">
        <v>502</v>
      </c>
      <c r="C111" s="23" t="s">
        <v>181</v>
      </c>
      <c r="D111" s="23" t="s">
        <v>503</v>
      </c>
      <c r="E111" s="23" t="s">
        <v>261</v>
      </c>
      <c r="F111" s="23" t="s">
        <v>504</v>
      </c>
      <c r="G111" s="23" t="s">
        <v>505</v>
      </c>
      <c r="H111" s="21" t="s">
        <v>506</v>
      </c>
      <c r="I111" s="140">
        <v>216</v>
      </c>
      <c r="J111" s="34"/>
      <c r="K111" s="21" t="s">
        <v>17</v>
      </c>
    </row>
    <row r="112" s="5" customFormat="1" ht="135" spans="1:11">
      <c r="A112" s="21">
        <v>79</v>
      </c>
      <c r="B112" s="23" t="s">
        <v>507</v>
      </c>
      <c r="C112" s="23" t="s">
        <v>181</v>
      </c>
      <c r="D112" s="23" t="s">
        <v>508</v>
      </c>
      <c r="E112" s="23" t="s">
        <v>509</v>
      </c>
      <c r="F112" s="23" t="s">
        <v>510</v>
      </c>
      <c r="G112" s="23" t="s">
        <v>465</v>
      </c>
      <c r="H112" s="21" t="s">
        <v>213</v>
      </c>
      <c r="I112" s="140">
        <v>100</v>
      </c>
      <c r="J112" s="34"/>
      <c r="K112" s="21" t="s">
        <v>17</v>
      </c>
    </row>
    <row r="113" s="5" customFormat="1" ht="135" spans="1:11">
      <c r="A113" s="21">
        <v>80</v>
      </c>
      <c r="B113" s="23" t="s">
        <v>511</v>
      </c>
      <c r="C113" s="23" t="s">
        <v>181</v>
      </c>
      <c r="D113" s="23" t="s">
        <v>503</v>
      </c>
      <c r="E113" s="23" t="s">
        <v>166</v>
      </c>
      <c r="F113" s="23" t="s">
        <v>211</v>
      </c>
      <c r="G113" s="23" t="s">
        <v>465</v>
      </c>
      <c r="H113" s="21" t="s">
        <v>213</v>
      </c>
      <c r="I113" s="140">
        <v>100</v>
      </c>
      <c r="J113" s="34"/>
      <c r="K113" s="21" t="s">
        <v>17</v>
      </c>
    </row>
    <row r="114" s="5" customFormat="1" ht="135" spans="1:11">
      <c r="A114" s="21">
        <v>81</v>
      </c>
      <c r="B114" s="23" t="s">
        <v>512</v>
      </c>
      <c r="C114" s="23" t="s">
        <v>181</v>
      </c>
      <c r="D114" s="23" t="s">
        <v>513</v>
      </c>
      <c r="E114" s="23" t="s">
        <v>514</v>
      </c>
      <c r="F114" s="23" t="s">
        <v>211</v>
      </c>
      <c r="G114" s="23" t="s">
        <v>465</v>
      </c>
      <c r="H114" s="21" t="s">
        <v>213</v>
      </c>
      <c r="I114" s="140">
        <v>100</v>
      </c>
      <c r="J114" s="34"/>
      <c r="K114" s="21" t="s">
        <v>17</v>
      </c>
    </row>
    <row r="115" s="5" customFormat="1" ht="54" spans="1:11">
      <c r="A115" s="21">
        <v>82</v>
      </c>
      <c r="B115" s="23" t="s">
        <v>515</v>
      </c>
      <c r="C115" s="23" t="s">
        <v>181</v>
      </c>
      <c r="D115" s="23" t="s">
        <v>210</v>
      </c>
      <c r="E115" s="23" t="s">
        <v>516</v>
      </c>
      <c r="F115" s="23" t="s">
        <v>269</v>
      </c>
      <c r="G115" s="23" t="s">
        <v>517</v>
      </c>
      <c r="H115" s="68" t="s">
        <v>518</v>
      </c>
      <c r="I115" s="140">
        <v>29.086092</v>
      </c>
      <c r="J115" s="34"/>
      <c r="K115" s="21" t="s">
        <v>17</v>
      </c>
    </row>
    <row r="116" s="5" customFormat="1" ht="121.5" spans="1:11">
      <c r="A116" s="21">
        <v>83</v>
      </c>
      <c r="B116" s="23" t="s">
        <v>519</v>
      </c>
      <c r="C116" s="23" t="s">
        <v>187</v>
      </c>
      <c r="D116" s="23" t="s">
        <v>188</v>
      </c>
      <c r="E116" s="23" t="s">
        <v>520</v>
      </c>
      <c r="F116" s="23" t="s">
        <v>190</v>
      </c>
      <c r="G116" s="23" t="s">
        <v>521</v>
      </c>
      <c r="H116" s="68" t="s">
        <v>522</v>
      </c>
      <c r="I116" s="140">
        <v>100</v>
      </c>
      <c r="J116" s="34"/>
      <c r="K116" s="21" t="s">
        <v>17</v>
      </c>
    </row>
    <row r="117" s="5" customFormat="1" ht="148.5" spans="1:11">
      <c r="A117" s="21">
        <v>84</v>
      </c>
      <c r="B117" s="23" t="s">
        <v>523</v>
      </c>
      <c r="C117" s="23" t="s">
        <v>187</v>
      </c>
      <c r="D117" s="23" t="s">
        <v>220</v>
      </c>
      <c r="E117" s="23" t="s">
        <v>133</v>
      </c>
      <c r="F117" s="23" t="s">
        <v>190</v>
      </c>
      <c r="G117" s="23" t="s">
        <v>524</v>
      </c>
      <c r="H117" s="21" t="s">
        <v>525</v>
      </c>
      <c r="I117" s="140">
        <v>102.98098</v>
      </c>
      <c r="J117" s="34"/>
      <c r="K117" s="21" t="s">
        <v>17</v>
      </c>
    </row>
    <row r="118" s="5" customFormat="1" ht="108" spans="1:11">
      <c r="A118" s="21">
        <v>85</v>
      </c>
      <c r="B118" s="23" t="s">
        <v>526</v>
      </c>
      <c r="C118" s="23" t="s">
        <v>187</v>
      </c>
      <c r="D118" s="23" t="s">
        <v>254</v>
      </c>
      <c r="E118" s="23" t="s">
        <v>166</v>
      </c>
      <c r="F118" s="23" t="s">
        <v>211</v>
      </c>
      <c r="G118" s="23" t="s">
        <v>527</v>
      </c>
      <c r="H118" s="21" t="s">
        <v>213</v>
      </c>
      <c r="I118" s="140">
        <v>100</v>
      </c>
      <c r="J118" s="34"/>
      <c r="K118" s="21" t="s">
        <v>17</v>
      </c>
    </row>
    <row r="119" s="5" customFormat="1" ht="108" spans="1:11">
      <c r="A119" s="21">
        <v>86</v>
      </c>
      <c r="B119" s="23" t="s">
        <v>528</v>
      </c>
      <c r="C119" s="23" t="s">
        <v>187</v>
      </c>
      <c r="D119" s="23" t="s">
        <v>125</v>
      </c>
      <c r="E119" s="23" t="s">
        <v>107</v>
      </c>
      <c r="F119" s="23" t="s">
        <v>241</v>
      </c>
      <c r="G119" s="23" t="s">
        <v>529</v>
      </c>
      <c r="H119" s="21" t="s">
        <v>213</v>
      </c>
      <c r="I119" s="140">
        <v>100</v>
      </c>
      <c r="J119" s="34"/>
      <c r="K119" s="21" t="s">
        <v>17</v>
      </c>
    </row>
    <row r="120" s="5" customFormat="1" ht="108" spans="1:11">
      <c r="A120" s="21">
        <v>87</v>
      </c>
      <c r="B120" s="23" t="s">
        <v>530</v>
      </c>
      <c r="C120" s="23" t="s">
        <v>187</v>
      </c>
      <c r="D120" s="23" t="s">
        <v>220</v>
      </c>
      <c r="E120" s="23" t="s">
        <v>240</v>
      </c>
      <c r="F120" s="23" t="s">
        <v>241</v>
      </c>
      <c r="G120" s="23" t="s">
        <v>531</v>
      </c>
      <c r="H120" s="21" t="s">
        <v>213</v>
      </c>
      <c r="I120" s="140">
        <v>100</v>
      </c>
      <c r="J120" s="34"/>
      <c r="K120" s="21" t="s">
        <v>17</v>
      </c>
    </row>
    <row r="121" s="5" customFormat="1" ht="40.5" spans="1:11">
      <c r="A121" s="21">
        <v>88</v>
      </c>
      <c r="B121" s="23" t="s">
        <v>532</v>
      </c>
      <c r="C121" s="23" t="s">
        <v>187</v>
      </c>
      <c r="D121" s="23" t="s">
        <v>188</v>
      </c>
      <c r="E121" s="23" t="s">
        <v>533</v>
      </c>
      <c r="F121" s="23" t="s">
        <v>250</v>
      </c>
      <c r="G121" s="23" t="s">
        <v>534</v>
      </c>
      <c r="H121" s="63" t="s">
        <v>535</v>
      </c>
      <c r="I121" s="140">
        <v>74.83</v>
      </c>
      <c r="J121" s="34"/>
      <c r="K121" s="21" t="s">
        <v>17</v>
      </c>
    </row>
    <row r="122" s="5" customFormat="1" ht="40.5" spans="1:11">
      <c r="A122" s="21">
        <v>89</v>
      </c>
      <c r="B122" s="23" t="s">
        <v>536</v>
      </c>
      <c r="C122" s="23" t="s">
        <v>187</v>
      </c>
      <c r="D122" s="23" t="s">
        <v>537</v>
      </c>
      <c r="E122" s="23" t="s">
        <v>311</v>
      </c>
      <c r="F122" s="23" t="s">
        <v>250</v>
      </c>
      <c r="G122" s="23" t="s">
        <v>538</v>
      </c>
      <c r="H122" s="68" t="s">
        <v>539</v>
      </c>
      <c r="I122" s="140">
        <v>19.99979</v>
      </c>
      <c r="J122" s="34"/>
      <c r="K122" s="21" t="s">
        <v>17</v>
      </c>
    </row>
    <row r="123" s="5" customFormat="1" ht="310.5" spans="1:11">
      <c r="A123" s="21">
        <v>90</v>
      </c>
      <c r="B123" s="23" t="s">
        <v>540</v>
      </c>
      <c r="C123" s="23" t="s">
        <v>187</v>
      </c>
      <c r="D123" s="23" t="s">
        <v>64</v>
      </c>
      <c r="E123" s="23" t="s">
        <v>216</v>
      </c>
      <c r="F123" s="23" t="s">
        <v>217</v>
      </c>
      <c r="G123" s="23" t="s">
        <v>236</v>
      </c>
      <c r="H123" s="21" t="s">
        <v>237</v>
      </c>
      <c r="I123" s="140">
        <v>100</v>
      </c>
      <c r="J123" s="34"/>
      <c r="K123" s="21" t="s">
        <v>17</v>
      </c>
    </row>
    <row r="124" s="5" customFormat="1" ht="81" spans="1:11">
      <c r="A124" s="21">
        <v>91</v>
      </c>
      <c r="B124" s="23" t="s">
        <v>541</v>
      </c>
      <c r="C124" s="23" t="s">
        <v>194</v>
      </c>
      <c r="D124" s="23" t="s">
        <v>200</v>
      </c>
      <c r="E124" s="23" t="s">
        <v>542</v>
      </c>
      <c r="F124" s="23" t="s">
        <v>543</v>
      </c>
      <c r="G124" s="23" t="s">
        <v>544</v>
      </c>
      <c r="H124" s="21" t="s">
        <v>439</v>
      </c>
      <c r="I124" s="140">
        <v>200</v>
      </c>
      <c r="J124" s="34"/>
      <c r="K124" s="21" t="s">
        <v>17</v>
      </c>
    </row>
    <row r="125" s="5" customFormat="1" ht="54" spans="1:11">
      <c r="A125" s="21">
        <v>92</v>
      </c>
      <c r="B125" s="23" t="s">
        <v>545</v>
      </c>
      <c r="C125" s="23" t="s">
        <v>194</v>
      </c>
      <c r="D125" s="23" t="s">
        <v>546</v>
      </c>
      <c r="E125" s="23" t="s">
        <v>133</v>
      </c>
      <c r="F125" s="23" t="s">
        <v>547</v>
      </c>
      <c r="G125" s="23" t="s">
        <v>548</v>
      </c>
      <c r="H125" s="21" t="s">
        <v>549</v>
      </c>
      <c r="I125" s="140">
        <v>66.39525</v>
      </c>
      <c r="J125" s="34"/>
      <c r="K125" s="21" t="s">
        <v>17</v>
      </c>
    </row>
    <row r="126" s="5" customFormat="1" ht="67.5" spans="1:12">
      <c r="A126" s="21">
        <v>93</v>
      </c>
      <c r="B126" s="23" t="s">
        <v>550</v>
      </c>
      <c r="C126" s="23" t="s">
        <v>203</v>
      </c>
      <c r="D126" s="23" t="s">
        <v>204</v>
      </c>
      <c r="E126" s="23" t="s">
        <v>255</v>
      </c>
      <c r="F126" s="23" t="s">
        <v>551</v>
      </c>
      <c r="G126" s="23" t="s">
        <v>552</v>
      </c>
      <c r="H126" s="21" t="s">
        <v>370</v>
      </c>
      <c r="I126" s="140">
        <v>22.05</v>
      </c>
      <c r="J126" s="34"/>
      <c r="K126" s="21" t="s">
        <v>307</v>
      </c>
      <c r="L126" s="140">
        <v>22.05</v>
      </c>
    </row>
    <row r="127" s="5" customFormat="1" ht="54" spans="1:12">
      <c r="A127" s="21">
        <v>94</v>
      </c>
      <c r="B127" s="23" t="s">
        <v>553</v>
      </c>
      <c r="C127" s="23" t="s">
        <v>203</v>
      </c>
      <c r="D127" s="23" t="s">
        <v>204</v>
      </c>
      <c r="E127" s="23" t="s">
        <v>261</v>
      </c>
      <c r="F127" s="23" t="s">
        <v>121</v>
      </c>
      <c r="G127" s="23" t="s">
        <v>554</v>
      </c>
      <c r="H127" s="21" t="s">
        <v>555</v>
      </c>
      <c r="I127" s="140">
        <v>1.2</v>
      </c>
      <c r="J127" s="34"/>
      <c r="K127" s="21" t="s">
        <v>307</v>
      </c>
      <c r="L127" s="140">
        <v>1.2</v>
      </c>
    </row>
    <row r="128" s="5" customFormat="1" ht="94.5" spans="1:11">
      <c r="A128" s="21">
        <v>95</v>
      </c>
      <c r="B128" s="23" t="s">
        <v>556</v>
      </c>
      <c r="C128" s="23" t="s">
        <v>203</v>
      </c>
      <c r="D128" s="23" t="s">
        <v>557</v>
      </c>
      <c r="E128" s="23" t="s">
        <v>493</v>
      </c>
      <c r="F128" s="23" t="s">
        <v>121</v>
      </c>
      <c r="G128" s="23" t="s">
        <v>558</v>
      </c>
      <c r="H128" s="21" t="s">
        <v>559</v>
      </c>
      <c r="I128" s="140">
        <v>39.970995</v>
      </c>
      <c r="J128" s="34"/>
      <c r="K128" s="21" t="s">
        <v>17</v>
      </c>
    </row>
    <row r="129" s="5" customFormat="1" ht="40.5" spans="1:12">
      <c r="A129" s="21">
        <v>96</v>
      </c>
      <c r="B129" s="23" t="s">
        <v>560</v>
      </c>
      <c r="C129" s="23" t="s">
        <v>203</v>
      </c>
      <c r="D129" s="23" t="s">
        <v>204</v>
      </c>
      <c r="E129" s="23" t="s">
        <v>561</v>
      </c>
      <c r="F129" s="23" t="s">
        <v>108</v>
      </c>
      <c r="G129" s="23" t="s">
        <v>562</v>
      </c>
      <c r="H129" s="21" t="s">
        <v>563</v>
      </c>
      <c r="I129" s="140">
        <v>1.92</v>
      </c>
      <c r="J129" s="76"/>
      <c r="K129" s="21" t="s">
        <v>307</v>
      </c>
      <c r="L129" s="140">
        <v>1.92</v>
      </c>
    </row>
    <row r="130" s="5" customFormat="1" ht="67.5" spans="1:12">
      <c r="A130" s="21">
        <v>97</v>
      </c>
      <c r="B130" s="21" t="s">
        <v>564</v>
      </c>
      <c r="C130" s="21" t="s">
        <v>181</v>
      </c>
      <c r="D130" s="21" t="s">
        <v>565</v>
      </c>
      <c r="E130" s="60">
        <v>20230103</v>
      </c>
      <c r="F130" s="60" t="s">
        <v>566</v>
      </c>
      <c r="G130" s="21" t="s">
        <v>567</v>
      </c>
      <c r="H130" s="21" t="s">
        <v>568</v>
      </c>
      <c r="I130" s="140">
        <v>73.451459</v>
      </c>
      <c r="J130" s="21"/>
      <c r="K130" s="5" t="s">
        <v>569</v>
      </c>
      <c r="L130" s="5" t="s">
        <v>569</v>
      </c>
    </row>
    <row r="131" s="5" customFormat="1" ht="108" spans="1:12">
      <c r="A131" s="21">
        <v>98</v>
      </c>
      <c r="B131" s="21" t="s">
        <v>570</v>
      </c>
      <c r="C131" s="21" t="s">
        <v>156</v>
      </c>
      <c r="D131" s="21" t="s">
        <v>571</v>
      </c>
      <c r="E131" s="60">
        <v>20230103</v>
      </c>
      <c r="F131" s="60" t="s">
        <v>566</v>
      </c>
      <c r="G131" s="21" t="s">
        <v>572</v>
      </c>
      <c r="H131" s="21" t="s">
        <v>573</v>
      </c>
      <c r="I131" s="44">
        <f>55+15.3404+4.64603</f>
        <v>74.98643</v>
      </c>
      <c r="J131" s="21"/>
      <c r="K131" s="5" t="s">
        <v>574</v>
      </c>
      <c r="L131" s="5" t="s">
        <v>575</v>
      </c>
    </row>
    <row r="132" s="5" customFormat="1" ht="189" spans="1:12">
      <c r="A132" s="21">
        <v>99</v>
      </c>
      <c r="B132" s="21" t="s">
        <v>576</v>
      </c>
      <c r="C132" s="21" t="s">
        <v>156</v>
      </c>
      <c r="D132" s="21" t="s">
        <v>157</v>
      </c>
      <c r="E132" s="60">
        <v>20230103</v>
      </c>
      <c r="F132" s="60" t="s">
        <v>566</v>
      </c>
      <c r="G132" s="21" t="s">
        <v>577</v>
      </c>
      <c r="H132" s="21" t="s">
        <v>388</v>
      </c>
      <c r="I132" s="140">
        <v>61.5</v>
      </c>
      <c r="J132" s="21"/>
      <c r="K132" s="5" t="s">
        <v>569</v>
      </c>
      <c r="L132" s="5" t="s">
        <v>575</v>
      </c>
    </row>
    <row r="133" s="5" customFormat="1" ht="81" spans="1:12">
      <c r="A133" s="21">
        <v>100</v>
      </c>
      <c r="B133" s="23" t="s">
        <v>578</v>
      </c>
      <c r="C133" s="21" t="s">
        <v>156</v>
      </c>
      <c r="D133" s="23" t="s">
        <v>579</v>
      </c>
      <c r="E133" s="60">
        <v>20230103</v>
      </c>
      <c r="F133" s="60" t="s">
        <v>566</v>
      </c>
      <c r="G133" s="23" t="s">
        <v>580</v>
      </c>
      <c r="H133" s="21" t="s">
        <v>581</v>
      </c>
      <c r="I133" s="44">
        <v>32</v>
      </c>
      <c r="J133" s="76"/>
      <c r="K133" s="5" t="s">
        <v>582</v>
      </c>
      <c r="L133" s="5" t="s">
        <v>575</v>
      </c>
    </row>
    <row r="134" s="5" customFormat="1" ht="94.5" spans="1:12">
      <c r="A134" s="21">
        <v>101</v>
      </c>
      <c r="B134" s="21" t="s">
        <v>583</v>
      </c>
      <c r="C134" s="21" t="s">
        <v>156</v>
      </c>
      <c r="D134" s="21" t="s">
        <v>579</v>
      </c>
      <c r="E134" s="60">
        <v>20230103</v>
      </c>
      <c r="F134" s="60" t="s">
        <v>566</v>
      </c>
      <c r="G134" s="21" t="s">
        <v>584</v>
      </c>
      <c r="H134" s="21" t="s">
        <v>382</v>
      </c>
      <c r="I134" s="140">
        <v>75</v>
      </c>
      <c r="J134" s="21"/>
      <c r="K134" s="5" t="s">
        <v>569</v>
      </c>
      <c r="L134" s="5" t="s">
        <v>575</v>
      </c>
    </row>
    <row r="135" s="5" customFormat="1" ht="54" spans="1:12">
      <c r="A135" s="21">
        <v>102</v>
      </c>
      <c r="B135" s="21" t="s">
        <v>585</v>
      </c>
      <c r="C135" s="21" t="s">
        <v>116</v>
      </c>
      <c r="D135" s="21" t="s">
        <v>586</v>
      </c>
      <c r="E135" s="60">
        <v>20230103</v>
      </c>
      <c r="F135" s="60" t="s">
        <v>566</v>
      </c>
      <c r="G135" s="21" t="s">
        <v>587</v>
      </c>
      <c r="H135" s="21" t="s">
        <v>361</v>
      </c>
      <c r="I135" s="140">
        <v>20.4</v>
      </c>
      <c r="J135" s="21"/>
      <c r="K135" s="5" t="s">
        <v>569</v>
      </c>
      <c r="L135" s="5" t="s">
        <v>575</v>
      </c>
    </row>
    <row r="136" s="5" customFormat="1" ht="40.5" spans="1:12">
      <c r="A136" s="21">
        <v>103</v>
      </c>
      <c r="B136" s="21" t="s">
        <v>588</v>
      </c>
      <c r="C136" s="21" t="s">
        <v>116</v>
      </c>
      <c r="D136" s="21" t="s">
        <v>589</v>
      </c>
      <c r="E136" s="60">
        <v>20230103</v>
      </c>
      <c r="F136" s="60" t="s">
        <v>566</v>
      </c>
      <c r="G136" s="21" t="s">
        <v>590</v>
      </c>
      <c r="H136" s="21" t="s">
        <v>591</v>
      </c>
      <c r="I136" s="140">
        <v>49.5</v>
      </c>
      <c r="J136" s="21"/>
      <c r="K136" s="5" t="s">
        <v>569</v>
      </c>
      <c r="L136" s="5" t="s">
        <v>575</v>
      </c>
    </row>
    <row r="137" s="5" customFormat="1" ht="121.5" spans="1:12">
      <c r="A137" s="21">
        <v>104</v>
      </c>
      <c r="B137" s="149" t="s">
        <v>592</v>
      </c>
      <c r="C137" s="21" t="s">
        <v>124</v>
      </c>
      <c r="D137" s="21" t="s">
        <v>125</v>
      </c>
      <c r="E137" s="60">
        <v>20230103</v>
      </c>
      <c r="F137" s="60" t="s">
        <v>566</v>
      </c>
      <c r="G137" s="149" t="s">
        <v>593</v>
      </c>
      <c r="H137" s="149" t="s">
        <v>399</v>
      </c>
      <c r="I137" s="44">
        <v>9</v>
      </c>
      <c r="J137" s="21"/>
      <c r="K137" s="5" t="s">
        <v>569</v>
      </c>
      <c r="L137" s="5" t="s">
        <v>575</v>
      </c>
    </row>
    <row r="138" s="5" customFormat="1" ht="94.5" spans="1:12">
      <c r="A138" s="21">
        <v>105</v>
      </c>
      <c r="B138" s="149" t="s">
        <v>594</v>
      </c>
      <c r="C138" s="21" t="s">
        <v>124</v>
      </c>
      <c r="D138" s="21" t="s">
        <v>125</v>
      </c>
      <c r="E138" s="60">
        <v>20230830</v>
      </c>
      <c r="F138" s="60" t="s">
        <v>566</v>
      </c>
      <c r="G138" s="152" t="s">
        <v>595</v>
      </c>
      <c r="H138" s="152" t="s">
        <v>596</v>
      </c>
      <c r="I138" s="150">
        <v>14</v>
      </c>
      <c r="J138" s="21"/>
      <c r="K138" s="5" t="s">
        <v>569</v>
      </c>
      <c r="L138" s="5" t="s">
        <v>575</v>
      </c>
    </row>
    <row r="139" s="5" customFormat="1" ht="81" spans="1:12">
      <c r="A139" s="21">
        <v>106</v>
      </c>
      <c r="B139" s="21" t="s">
        <v>597</v>
      </c>
      <c r="C139" s="21" t="s">
        <v>124</v>
      </c>
      <c r="D139" s="21" t="s">
        <v>125</v>
      </c>
      <c r="E139" s="60">
        <v>20230103</v>
      </c>
      <c r="F139" s="60" t="s">
        <v>566</v>
      </c>
      <c r="G139" s="21" t="s">
        <v>598</v>
      </c>
      <c r="H139" s="21" t="s">
        <v>599</v>
      </c>
      <c r="I139" s="140">
        <v>30</v>
      </c>
      <c r="J139" s="21"/>
      <c r="K139" s="5" t="s">
        <v>569</v>
      </c>
      <c r="L139" s="5" t="s">
        <v>575</v>
      </c>
    </row>
    <row r="140" s="5" customFormat="1" ht="148.5" spans="1:12">
      <c r="A140" s="21">
        <v>107</v>
      </c>
      <c r="B140" s="21" t="s">
        <v>600</v>
      </c>
      <c r="C140" s="21" t="s">
        <v>203</v>
      </c>
      <c r="D140" s="21" t="s">
        <v>601</v>
      </c>
      <c r="E140" s="60">
        <v>20230103</v>
      </c>
      <c r="F140" s="60" t="s">
        <v>566</v>
      </c>
      <c r="G140" s="21" t="s">
        <v>602</v>
      </c>
      <c r="H140" s="21" t="s">
        <v>603</v>
      </c>
      <c r="I140" s="140">
        <v>102</v>
      </c>
      <c r="J140" s="21"/>
      <c r="K140" s="5" t="s">
        <v>582</v>
      </c>
      <c r="L140" s="5" t="s">
        <v>575</v>
      </c>
    </row>
    <row r="141" s="5" customFormat="1" ht="67.5" spans="1:12">
      <c r="A141" s="21">
        <v>108</v>
      </c>
      <c r="B141" s="21" t="s">
        <v>604</v>
      </c>
      <c r="C141" s="21" t="s">
        <v>138</v>
      </c>
      <c r="D141" s="21" t="s">
        <v>139</v>
      </c>
      <c r="E141" s="60">
        <v>20230103</v>
      </c>
      <c r="F141" s="60" t="s">
        <v>566</v>
      </c>
      <c r="G141" s="21" t="s">
        <v>605</v>
      </c>
      <c r="H141" s="21" t="s">
        <v>370</v>
      </c>
      <c r="I141" s="44">
        <v>20</v>
      </c>
      <c r="J141" s="21"/>
      <c r="K141" s="5" t="s">
        <v>582</v>
      </c>
      <c r="L141" s="5" t="s">
        <v>575</v>
      </c>
    </row>
    <row r="142" s="5" customFormat="1" ht="94.5" spans="1:12">
      <c r="A142" s="21">
        <v>109</v>
      </c>
      <c r="B142" s="21" t="s">
        <v>606</v>
      </c>
      <c r="C142" s="21" t="s">
        <v>148</v>
      </c>
      <c r="D142" s="21" t="s">
        <v>149</v>
      </c>
      <c r="E142" s="60">
        <v>20230103</v>
      </c>
      <c r="F142" s="60" t="s">
        <v>566</v>
      </c>
      <c r="G142" s="21" t="s">
        <v>607</v>
      </c>
      <c r="H142" s="21" t="s">
        <v>608</v>
      </c>
      <c r="I142" s="140">
        <v>320</v>
      </c>
      <c r="J142" s="21"/>
      <c r="K142" s="5" t="s">
        <v>582</v>
      </c>
      <c r="L142" s="5" t="s">
        <v>575</v>
      </c>
    </row>
    <row r="143" s="5" customFormat="1" ht="40.5" spans="1:11">
      <c r="A143" s="21">
        <v>110</v>
      </c>
      <c r="B143" s="63" t="s">
        <v>609</v>
      </c>
      <c r="C143" s="21" t="s">
        <v>318</v>
      </c>
      <c r="D143" s="63" t="s">
        <v>610</v>
      </c>
      <c r="E143" s="60" t="s">
        <v>342</v>
      </c>
      <c r="F143" s="60" t="s">
        <v>566</v>
      </c>
      <c r="G143" s="63" t="s">
        <v>611</v>
      </c>
      <c r="H143" s="63" t="s">
        <v>612</v>
      </c>
      <c r="I143" s="35">
        <v>20.931768</v>
      </c>
      <c r="J143" s="108"/>
      <c r="K143" s="77" t="s">
        <v>17</v>
      </c>
    </row>
    <row r="144" s="125" customFormat="1" ht="37.5" spans="1:14">
      <c r="A144" s="153" t="s">
        <v>613</v>
      </c>
      <c r="B144" s="93" t="s">
        <v>37</v>
      </c>
      <c r="C144" s="154"/>
      <c r="D144" s="154"/>
      <c r="E144" s="154"/>
      <c r="F144" s="154"/>
      <c r="G144" s="154"/>
      <c r="H144" s="154"/>
      <c r="I144" s="145">
        <f>I145+I146+I147</f>
        <v>1567.987047</v>
      </c>
      <c r="J144" s="137"/>
      <c r="K144" s="137"/>
      <c r="L144" s="138"/>
      <c r="M144" s="138"/>
      <c r="N144" s="138"/>
    </row>
    <row r="145" s="5" customFormat="1" ht="67.5" spans="1:12">
      <c r="A145" s="63">
        <v>1</v>
      </c>
      <c r="B145" s="109" t="s">
        <v>614</v>
      </c>
      <c r="C145" s="62" t="s">
        <v>615</v>
      </c>
      <c r="D145" s="60" t="s">
        <v>220</v>
      </c>
      <c r="E145" s="60" t="s">
        <v>342</v>
      </c>
      <c r="F145" s="60" t="s">
        <v>566</v>
      </c>
      <c r="G145" s="109" t="s">
        <v>616</v>
      </c>
      <c r="H145" s="109" t="s">
        <v>617</v>
      </c>
      <c r="I145" s="139">
        <v>1097.994271</v>
      </c>
      <c r="J145" s="21"/>
      <c r="K145" s="21" t="s">
        <v>618</v>
      </c>
      <c r="L145" s="5">
        <v>147.994271</v>
      </c>
    </row>
    <row r="146" s="5" customFormat="1" ht="67.5" spans="1:11">
      <c r="A146" s="63">
        <v>2</v>
      </c>
      <c r="B146" s="109" t="s">
        <v>619</v>
      </c>
      <c r="C146" s="62" t="s">
        <v>615</v>
      </c>
      <c r="D146" s="60" t="s">
        <v>220</v>
      </c>
      <c r="E146" s="60" t="s">
        <v>342</v>
      </c>
      <c r="F146" s="60" t="s">
        <v>566</v>
      </c>
      <c r="G146" s="109" t="s">
        <v>616</v>
      </c>
      <c r="H146" s="109" t="s">
        <v>617</v>
      </c>
      <c r="I146" s="139">
        <v>370</v>
      </c>
      <c r="J146" s="21"/>
      <c r="K146" s="21" t="s">
        <v>18</v>
      </c>
    </row>
    <row r="147" s="5" customFormat="1" ht="67.5" spans="1:11">
      <c r="A147" s="63">
        <v>3</v>
      </c>
      <c r="B147" s="65" t="s">
        <v>620</v>
      </c>
      <c r="C147" s="62" t="s">
        <v>615</v>
      </c>
      <c r="D147" s="60" t="s">
        <v>220</v>
      </c>
      <c r="E147" s="60" t="s">
        <v>342</v>
      </c>
      <c r="F147" s="60" t="s">
        <v>566</v>
      </c>
      <c r="G147" s="109" t="s">
        <v>616</v>
      </c>
      <c r="H147" s="109" t="s">
        <v>617</v>
      </c>
      <c r="I147" s="140">
        <v>99.992776</v>
      </c>
      <c r="J147" s="21"/>
      <c r="K147" s="21" t="s">
        <v>621</v>
      </c>
    </row>
    <row r="148" s="82" customFormat="1" ht="37.5" spans="1:14">
      <c r="A148" s="93" t="s">
        <v>622</v>
      </c>
      <c r="B148" s="93" t="s">
        <v>41</v>
      </c>
      <c r="C148" s="93"/>
      <c r="D148" s="93"/>
      <c r="E148" s="93"/>
      <c r="F148" s="93"/>
      <c r="G148" s="93"/>
      <c r="H148" s="93"/>
      <c r="I148" s="145">
        <f>I149+I150</f>
        <v>594.873838</v>
      </c>
      <c r="J148" s="106"/>
      <c r="K148" s="106"/>
      <c r="L148" s="157"/>
      <c r="M148" s="157"/>
      <c r="N148" s="157"/>
    </row>
    <row r="149" s="5" customFormat="1" ht="108" spans="1:11">
      <c r="A149" s="155">
        <v>1</v>
      </c>
      <c r="B149" s="155" t="s">
        <v>623</v>
      </c>
      <c r="C149" s="155" t="s">
        <v>116</v>
      </c>
      <c r="D149" s="155" t="s">
        <v>624</v>
      </c>
      <c r="E149" s="156" t="s">
        <v>342</v>
      </c>
      <c r="F149" s="156" t="s">
        <v>566</v>
      </c>
      <c r="G149" s="155" t="s">
        <v>625</v>
      </c>
      <c r="H149" s="155" t="s">
        <v>626</v>
      </c>
      <c r="I149" s="37">
        <v>295.676954</v>
      </c>
      <c r="J149" s="21"/>
      <c r="K149" s="21" t="s">
        <v>17</v>
      </c>
    </row>
    <row r="150" s="5" customFormat="1" ht="54" spans="1:12">
      <c r="A150" s="67" t="s">
        <v>627</v>
      </c>
      <c r="B150" s="21" t="s">
        <v>628</v>
      </c>
      <c r="C150" s="21" t="s">
        <v>64</v>
      </c>
      <c r="D150" s="21" t="s">
        <v>629</v>
      </c>
      <c r="E150" s="60" t="s">
        <v>342</v>
      </c>
      <c r="F150" s="60" t="s">
        <v>566</v>
      </c>
      <c r="G150" s="21" t="s">
        <v>630</v>
      </c>
      <c r="H150" s="21" t="s">
        <v>631</v>
      </c>
      <c r="I150" s="140">
        <v>299.196884</v>
      </c>
      <c r="J150" s="21"/>
      <c r="K150" s="21" t="s">
        <v>307</v>
      </c>
      <c r="L150" s="140">
        <v>299.196884</v>
      </c>
    </row>
    <row r="161" spans="5:5">
      <c r="E161" s="127" t="s">
        <v>632</v>
      </c>
    </row>
    <row r="167" spans="5:5">
      <c r="E167" s="127" t="s">
        <v>632</v>
      </c>
    </row>
  </sheetData>
  <autoFilter ref="A4:P150">
    <extLst/>
  </autoFilter>
  <mergeCells count="12">
    <mergeCell ref="A1:B1"/>
    <mergeCell ref="A2:K2"/>
    <mergeCell ref="E3:F3"/>
    <mergeCell ref="A3:A4"/>
    <mergeCell ref="B3:B4"/>
    <mergeCell ref="C3:C4"/>
    <mergeCell ref="D3:D4"/>
    <mergeCell ref="G3:G4"/>
    <mergeCell ref="H3:H4"/>
    <mergeCell ref="I3:I4"/>
    <mergeCell ref="J3:J4"/>
    <mergeCell ref="K3:K4"/>
  </mergeCells>
  <conditionalFormatting sqref="B68">
    <cfRule type="duplicateValues" dxfId="0" priority="10"/>
  </conditionalFormatting>
  <conditionalFormatting sqref="B74">
    <cfRule type="duplicateValues" dxfId="0" priority="6"/>
  </conditionalFormatting>
  <conditionalFormatting sqref="B82">
    <cfRule type="duplicateValues" dxfId="0" priority="4"/>
  </conditionalFormatting>
  <conditionalFormatting sqref="B137">
    <cfRule type="duplicateValues" dxfId="0" priority="3"/>
  </conditionalFormatting>
  <conditionalFormatting sqref="B138">
    <cfRule type="duplicateValues" dxfId="0" priority="2"/>
  </conditionalFormatting>
  <conditionalFormatting sqref="B143">
    <cfRule type="duplicateValues" dxfId="1" priority="1"/>
  </conditionalFormatting>
  <conditionalFormatting sqref="B35:B44">
    <cfRule type="duplicateValues" dxfId="0" priority="9"/>
  </conditionalFormatting>
  <conditionalFormatting sqref="B90:B94">
    <cfRule type="duplicateValues" dxfId="1" priority="7"/>
  </conditionalFormatting>
  <conditionalFormatting sqref="B97:B128">
    <cfRule type="duplicateValues" dxfId="1" priority="5"/>
  </conditionalFormatting>
  <conditionalFormatting sqref="C87:C88">
    <cfRule type="expression" dxfId="2" priority="8">
      <formula>$Y87&lt;&gt;$Z87</formula>
    </cfRule>
  </conditionalFormatting>
  <pageMargins left="0.550694444444444" right="0.432638888888889" top="0.629861111111111" bottom="0.354166666666667" header="0.298611111111111" footer="0.298611111111111"/>
  <pageSetup paperSize="9" scale="82"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7"/>
  <sheetViews>
    <sheetView workbookViewId="0">
      <pane ySplit="5" topLeftCell="A6" activePane="bottomLeft" state="frozen"/>
      <selection/>
      <selection pane="bottomLeft" activeCell="K1" sqref="K$1:L$1048576"/>
    </sheetView>
  </sheetViews>
  <sheetFormatPr defaultColWidth="9" defaultRowHeight="13.5"/>
  <cols>
    <col min="1" max="1" width="7" style="83" customWidth="1"/>
    <col min="2" max="2" width="23.2583333333333" style="84" customWidth="1"/>
    <col min="3" max="3" width="14.25" style="84" customWidth="1"/>
    <col min="4" max="4" width="14.625" style="84" customWidth="1"/>
    <col min="5" max="5" width="12.5" style="84" customWidth="1"/>
    <col min="6" max="6" width="12" style="84" customWidth="1"/>
    <col min="7" max="7" width="29.5" style="84" customWidth="1"/>
    <col min="8" max="8" width="38" style="84" customWidth="1"/>
    <col min="9" max="9" width="17.375" style="85" customWidth="1"/>
    <col min="10" max="10" width="6.85" style="85" customWidth="1"/>
    <col min="11" max="11" width="18.625" style="86" hidden="1" customWidth="1"/>
    <col min="12" max="12" width="9" style="49" hidden="1" customWidth="1"/>
    <col min="13" max="16384" width="9" style="49"/>
  </cols>
  <sheetData>
    <row r="1" s="2" customFormat="1" ht="14.25" spans="1:11">
      <c r="A1" s="87" t="s">
        <v>633</v>
      </c>
      <c r="B1" s="88"/>
      <c r="C1" s="89"/>
      <c r="D1" s="89"/>
      <c r="E1" s="84"/>
      <c r="F1" s="84"/>
      <c r="G1" s="89"/>
      <c r="H1" s="89"/>
      <c r="I1" s="100"/>
      <c r="J1" s="100"/>
      <c r="K1" s="101"/>
    </row>
    <row r="2" s="2" customFormat="1" ht="25.5" spans="1:11">
      <c r="A2" s="90" t="s">
        <v>634</v>
      </c>
      <c r="B2" s="90"/>
      <c r="C2" s="90"/>
      <c r="D2" s="90"/>
      <c r="E2" s="90"/>
      <c r="F2" s="90"/>
      <c r="G2" s="90"/>
      <c r="H2" s="90"/>
      <c r="I2" s="102"/>
      <c r="J2" s="102"/>
      <c r="K2" s="103"/>
    </row>
    <row r="3" s="2" customFormat="1" ht="18.75" spans="1:11">
      <c r="A3" s="16" t="s">
        <v>98</v>
      </c>
      <c r="B3" s="16" t="s">
        <v>4</v>
      </c>
      <c r="C3" s="16" t="s">
        <v>99</v>
      </c>
      <c r="D3" s="16" t="s">
        <v>6</v>
      </c>
      <c r="E3" s="17" t="s">
        <v>7</v>
      </c>
      <c r="F3" s="17"/>
      <c r="G3" s="16" t="s">
        <v>100</v>
      </c>
      <c r="H3" s="16" t="s">
        <v>10</v>
      </c>
      <c r="I3" s="30" t="s">
        <v>101</v>
      </c>
      <c r="J3" s="104" t="s">
        <v>13</v>
      </c>
      <c r="K3" s="104" t="s">
        <v>13</v>
      </c>
    </row>
    <row r="4" s="3" customFormat="1" ht="29" customHeight="1" spans="1:11">
      <c r="A4" s="16"/>
      <c r="B4" s="16"/>
      <c r="C4" s="16"/>
      <c r="D4" s="16"/>
      <c r="E4" s="91" t="s">
        <v>102</v>
      </c>
      <c r="F4" s="91" t="s">
        <v>103</v>
      </c>
      <c r="G4" s="16"/>
      <c r="H4" s="16"/>
      <c r="I4" s="30"/>
      <c r="J4" s="104"/>
      <c r="K4" s="104"/>
    </row>
    <row r="5" s="80" customFormat="1" ht="18.75" spans="1:11">
      <c r="A5" s="17"/>
      <c r="B5" s="16" t="s">
        <v>11</v>
      </c>
      <c r="C5" s="17"/>
      <c r="D5" s="17"/>
      <c r="E5" s="92"/>
      <c r="F5" s="92"/>
      <c r="G5" s="17"/>
      <c r="H5" s="17"/>
      <c r="I5" s="32">
        <f>I6+I80+I83+I110</f>
        <v>7307.202611</v>
      </c>
      <c r="J5" s="32"/>
      <c r="K5" s="105"/>
    </row>
    <row r="6" s="81" customFormat="1" ht="18.75" spans="1:11">
      <c r="A6" s="93" t="s">
        <v>104</v>
      </c>
      <c r="B6" s="93" t="s">
        <v>48</v>
      </c>
      <c r="C6" s="94"/>
      <c r="D6" s="94"/>
      <c r="E6" s="94"/>
      <c r="F6" s="94"/>
      <c r="G6" s="94"/>
      <c r="H6" s="94"/>
      <c r="I6" s="106">
        <f>SUM(I7:I79)</f>
        <v>5525.473319</v>
      </c>
      <c r="J6" s="106"/>
      <c r="K6" s="107"/>
    </row>
    <row r="7" s="5" customFormat="1" ht="40.5" spans="1:11">
      <c r="A7" s="67" t="s">
        <v>635</v>
      </c>
      <c r="B7" s="65" t="s">
        <v>636</v>
      </c>
      <c r="C7" s="65" t="s">
        <v>64</v>
      </c>
      <c r="D7" s="67" t="s">
        <v>637</v>
      </c>
      <c r="E7" s="67" t="s">
        <v>638</v>
      </c>
      <c r="F7" s="60" t="s">
        <v>566</v>
      </c>
      <c r="G7" s="21" t="s">
        <v>639</v>
      </c>
      <c r="H7" s="21" t="s">
        <v>640</v>
      </c>
      <c r="I7" s="34">
        <v>31.5</v>
      </c>
      <c r="J7" s="108"/>
      <c r="K7" s="77" t="s">
        <v>17</v>
      </c>
    </row>
    <row r="8" s="5" customFormat="1" ht="27" spans="1:11">
      <c r="A8" s="67" t="s">
        <v>627</v>
      </c>
      <c r="B8" s="65" t="s">
        <v>641</v>
      </c>
      <c r="C8" s="65" t="s">
        <v>64</v>
      </c>
      <c r="D8" s="67" t="s">
        <v>642</v>
      </c>
      <c r="E8" s="67" t="s">
        <v>638</v>
      </c>
      <c r="F8" s="60" t="s">
        <v>566</v>
      </c>
      <c r="G8" s="21" t="s">
        <v>643</v>
      </c>
      <c r="H8" s="21" t="s">
        <v>640</v>
      </c>
      <c r="I8" s="34">
        <v>68.3909</v>
      </c>
      <c r="J8" s="108"/>
      <c r="K8" s="77" t="s">
        <v>17</v>
      </c>
    </row>
    <row r="9" s="5" customFormat="1" ht="40.5" spans="1:11">
      <c r="A9" s="67" t="s">
        <v>644</v>
      </c>
      <c r="B9" s="65" t="s">
        <v>645</v>
      </c>
      <c r="C9" s="65" t="s">
        <v>181</v>
      </c>
      <c r="D9" s="67" t="s">
        <v>646</v>
      </c>
      <c r="E9" s="67" t="s">
        <v>638</v>
      </c>
      <c r="F9" s="60" t="s">
        <v>566</v>
      </c>
      <c r="G9" s="21" t="s">
        <v>647</v>
      </c>
      <c r="H9" s="21" t="s">
        <v>648</v>
      </c>
      <c r="I9" s="34">
        <v>15</v>
      </c>
      <c r="J9" s="108"/>
      <c r="K9" s="77" t="s">
        <v>17</v>
      </c>
    </row>
    <row r="10" s="5" customFormat="1" ht="54" spans="1:11">
      <c r="A10" s="67" t="s">
        <v>649</v>
      </c>
      <c r="B10" s="65" t="s">
        <v>650</v>
      </c>
      <c r="C10" s="65" t="s">
        <v>124</v>
      </c>
      <c r="D10" s="67" t="s">
        <v>651</v>
      </c>
      <c r="E10" s="67" t="s">
        <v>638</v>
      </c>
      <c r="F10" s="60" t="s">
        <v>566</v>
      </c>
      <c r="G10" s="67" t="s">
        <v>652</v>
      </c>
      <c r="H10" s="95" t="s">
        <v>653</v>
      </c>
      <c r="I10" s="34">
        <v>35.8</v>
      </c>
      <c r="J10" s="108"/>
      <c r="K10" s="77" t="s">
        <v>17</v>
      </c>
    </row>
    <row r="11" s="5" customFormat="1" ht="54" spans="1:12">
      <c r="A11" s="67" t="s">
        <v>654</v>
      </c>
      <c r="B11" s="21" t="s">
        <v>655</v>
      </c>
      <c r="C11" s="21" t="s">
        <v>615</v>
      </c>
      <c r="D11" s="21" t="s">
        <v>149</v>
      </c>
      <c r="E11" s="60" t="s">
        <v>656</v>
      </c>
      <c r="F11" s="60" t="s">
        <v>566</v>
      </c>
      <c r="G11" s="21" t="s">
        <v>657</v>
      </c>
      <c r="H11" s="21" t="s">
        <v>658</v>
      </c>
      <c r="I11" s="34">
        <f>78.457637+5.050306</f>
        <v>83.507943</v>
      </c>
      <c r="J11" s="108"/>
      <c r="K11" s="77" t="s">
        <v>659</v>
      </c>
      <c r="L11" s="5">
        <v>5.940306</v>
      </c>
    </row>
    <row r="12" s="5" customFormat="1" ht="54" spans="1:11">
      <c r="A12" s="67" t="s">
        <v>660</v>
      </c>
      <c r="B12" s="21" t="s">
        <v>661</v>
      </c>
      <c r="C12" s="21" t="s">
        <v>615</v>
      </c>
      <c r="D12" s="21" t="s">
        <v>149</v>
      </c>
      <c r="E12" s="60" t="s">
        <v>656</v>
      </c>
      <c r="F12" s="60" t="s">
        <v>566</v>
      </c>
      <c r="G12" s="68" t="s">
        <v>662</v>
      </c>
      <c r="H12" s="21" t="s">
        <v>663</v>
      </c>
      <c r="I12" s="34">
        <v>145.013011</v>
      </c>
      <c r="J12" s="108"/>
      <c r="K12" s="77" t="s">
        <v>17</v>
      </c>
    </row>
    <row r="13" s="5" customFormat="1" ht="121.5" spans="1:11">
      <c r="A13" s="67" t="s">
        <v>664</v>
      </c>
      <c r="B13" s="23" t="s">
        <v>665</v>
      </c>
      <c r="C13" s="21" t="s">
        <v>615</v>
      </c>
      <c r="D13" s="21" t="s">
        <v>125</v>
      </c>
      <c r="E13" s="60" t="s">
        <v>656</v>
      </c>
      <c r="F13" s="60" t="s">
        <v>566</v>
      </c>
      <c r="G13" s="21" t="s">
        <v>666</v>
      </c>
      <c r="H13" s="21" t="s">
        <v>667</v>
      </c>
      <c r="I13" s="34">
        <v>209.671282</v>
      </c>
      <c r="J13" s="108"/>
      <c r="K13" s="77" t="s">
        <v>17</v>
      </c>
    </row>
    <row r="14" s="5" customFormat="1" ht="40.5" spans="1:11">
      <c r="A14" s="67" t="s">
        <v>668</v>
      </c>
      <c r="B14" s="67" t="s">
        <v>669</v>
      </c>
      <c r="C14" s="62" t="s">
        <v>181</v>
      </c>
      <c r="D14" s="68" t="s">
        <v>503</v>
      </c>
      <c r="E14" s="60" t="s">
        <v>656</v>
      </c>
      <c r="F14" s="60" t="s">
        <v>566</v>
      </c>
      <c r="G14" s="68" t="s">
        <v>670</v>
      </c>
      <c r="H14" s="68" t="s">
        <v>671</v>
      </c>
      <c r="I14" s="34">
        <v>58</v>
      </c>
      <c r="J14" s="108"/>
      <c r="K14" s="77" t="s">
        <v>17</v>
      </c>
    </row>
    <row r="15" s="5" customFormat="1" ht="94.5" spans="1:11">
      <c r="A15" s="67" t="s">
        <v>672</v>
      </c>
      <c r="B15" s="23" t="s">
        <v>673</v>
      </c>
      <c r="C15" s="23" t="s">
        <v>187</v>
      </c>
      <c r="D15" s="23" t="s">
        <v>188</v>
      </c>
      <c r="E15" s="23" t="s">
        <v>674</v>
      </c>
      <c r="F15" s="60" t="s">
        <v>566</v>
      </c>
      <c r="G15" s="23" t="s">
        <v>675</v>
      </c>
      <c r="H15" s="68" t="s">
        <v>676</v>
      </c>
      <c r="I15" s="34">
        <v>197.906323</v>
      </c>
      <c r="J15" s="108"/>
      <c r="K15" s="77" t="s">
        <v>17</v>
      </c>
    </row>
    <row r="16" s="5" customFormat="1" ht="27" spans="1:11">
      <c r="A16" s="67" t="s">
        <v>677</v>
      </c>
      <c r="B16" s="67" t="s">
        <v>678</v>
      </c>
      <c r="C16" s="62" t="s">
        <v>181</v>
      </c>
      <c r="D16" s="68" t="s">
        <v>503</v>
      </c>
      <c r="E16" s="60" t="s">
        <v>656</v>
      </c>
      <c r="F16" s="60" t="s">
        <v>566</v>
      </c>
      <c r="G16" s="68" t="s">
        <v>679</v>
      </c>
      <c r="H16" s="68" t="s">
        <v>671</v>
      </c>
      <c r="I16" s="34">
        <v>18</v>
      </c>
      <c r="J16" s="108"/>
      <c r="K16" s="77" t="s">
        <v>17</v>
      </c>
    </row>
    <row r="17" s="5" customFormat="1" ht="54" spans="1:11">
      <c r="A17" s="67" t="s">
        <v>680</v>
      </c>
      <c r="B17" s="63" t="s">
        <v>681</v>
      </c>
      <c r="C17" s="21" t="s">
        <v>156</v>
      </c>
      <c r="D17" s="63" t="s">
        <v>682</v>
      </c>
      <c r="E17" s="60" t="s">
        <v>656</v>
      </c>
      <c r="F17" s="60" t="s">
        <v>566</v>
      </c>
      <c r="G17" s="63" t="s">
        <v>683</v>
      </c>
      <c r="H17" s="63" t="s">
        <v>684</v>
      </c>
      <c r="I17" s="34">
        <v>73.077756</v>
      </c>
      <c r="J17" s="108"/>
      <c r="K17" s="77" t="s">
        <v>17</v>
      </c>
    </row>
    <row r="18" s="5" customFormat="1" ht="40.5" spans="1:11">
      <c r="A18" s="67" t="s">
        <v>685</v>
      </c>
      <c r="B18" s="63" t="s">
        <v>686</v>
      </c>
      <c r="C18" s="21" t="s">
        <v>156</v>
      </c>
      <c r="D18" s="63" t="s">
        <v>687</v>
      </c>
      <c r="E18" s="60" t="s">
        <v>656</v>
      </c>
      <c r="F18" s="60" t="s">
        <v>566</v>
      </c>
      <c r="G18" s="63" t="s">
        <v>688</v>
      </c>
      <c r="H18" s="63" t="s">
        <v>689</v>
      </c>
      <c r="I18" s="34">
        <v>135.250446</v>
      </c>
      <c r="J18" s="108"/>
      <c r="K18" s="77" t="s">
        <v>17</v>
      </c>
    </row>
    <row r="19" s="5" customFormat="1" ht="40.5" spans="1:11">
      <c r="A19" s="67" t="s">
        <v>690</v>
      </c>
      <c r="B19" s="68" t="s">
        <v>691</v>
      </c>
      <c r="C19" s="21" t="s">
        <v>156</v>
      </c>
      <c r="D19" s="68" t="s">
        <v>692</v>
      </c>
      <c r="E19" s="60" t="s">
        <v>656</v>
      </c>
      <c r="F19" s="60" t="s">
        <v>566</v>
      </c>
      <c r="G19" s="68" t="s">
        <v>693</v>
      </c>
      <c r="H19" s="68" t="s">
        <v>694</v>
      </c>
      <c r="I19" s="34">
        <v>13.018578</v>
      </c>
      <c r="J19" s="108"/>
      <c r="K19" s="77" t="s">
        <v>17</v>
      </c>
    </row>
    <row r="20" s="5" customFormat="1" ht="121.5" spans="1:11">
      <c r="A20" s="67" t="s">
        <v>695</v>
      </c>
      <c r="B20" s="68" t="s">
        <v>696</v>
      </c>
      <c r="C20" s="63" t="s">
        <v>187</v>
      </c>
      <c r="D20" s="68" t="s">
        <v>697</v>
      </c>
      <c r="E20" s="60" t="s">
        <v>656</v>
      </c>
      <c r="F20" s="60" t="s">
        <v>566</v>
      </c>
      <c r="G20" s="68" t="s">
        <v>698</v>
      </c>
      <c r="H20" s="68" t="s">
        <v>699</v>
      </c>
      <c r="I20" s="34">
        <v>20</v>
      </c>
      <c r="J20" s="108"/>
      <c r="K20" s="77" t="s">
        <v>17</v>
      </c>
    </row>
    <row r="21" s="5" customFormat="1" ht="40.5" spans="1:11">
      <c r="A21" s="67" t="s">
        <v>700</v>
      </c>
      <c r="B21" s="68" t="s">
        <v>701</v>
      </c>
      <c r="C21" s="96" t="s">
        <v>164</v>
      </c>
      <c r="D21" s="68" t="s">
        <v>702</v>
      </c>
      <c r="E21" s="60" t="s">
        <v>656</v>
      </c>
      <c r="F21" s="60" t="s">
        <v>566</v>
      </c>
      <c r="G21" s="63" t="s">
        <v>703</v>
      </c>
      <c r="H21" s="63" t="s">
        <v>704</v>
      </c>
      <c r="I21" s="34">
        <v>38.2</v>
      </c>
      <c r="J21" s="108"/>
      <c r="K21" s="77" t="s">
        <v>17</v>
      </c>
    </row>
    <row r="22" s="5" customFormat="1" ht="40.5" spans="1:11">
      <c r="A22" s="67" t="s">
        <v>705</v>
      </c>
      <c r="B22" s="21" t="s">
        <v>706</v>
      </c>
      <c r="C22" s="21" t="s">
        <v>707</v>
      </c>
      <c r="D22" s="24" t="s">
        <v>708</v>
      </c>
      <c r="E22" s="60" t="s">
        <v>656</v>
      </c>
      <c r="F22" s="60" t="s">
        <v>566</v>
      </c>
      <c r="G22" s="24" t="s">
        <v>709</v>
      </c>
      <c r="H22" s="24" t="s">
        <v>710</v>
      </c>
      <c r="I22" s="34">
        <v>30.6667</v>
      </c>
      <c r="J22" s="108"/>
      <c r="K22" s="77" t="s">
        <v>17</v>
      </c>
    </row>
    <row r="23" s="5" customFormat="1" ht="67.5" spans="1:11">
      <c r="A23" s="67" t="s">
        <v>711</v>
      </c>
      <c r="B23" s="97" t="s">
        <v>712</v>
      </c>
      <c r="C23" s="62" t="s">
        <v>707</v>
      </c>
      <c r="D23" s="97" t="s">
        <v>713</v>
      </c>
      <c r="E23" s="60" t="s">
        <v>656</v>
      </c>
      <c r="F23" s="60" t="s">
        <v>566</v>
      </c>
      <c r="G23" s="98" t="s">
        <v>714</v>
      </c>
      <c r="H23" s="21" t="s">
        <v>715</v>
      </c>
      <c r="I23" s="34">
        <v>88</v>
      </c>
      <c r="J23" s="108"/>
      <c r="K23" s="77" t="s">
        <v>17</v>
      </c>
    </row>
    <row r="24" s="5" customFormat="1" ht="54" spans="1:11">
      <c r="A24" s="67" t="s">
        <v>716</v>
      </c>
      <c r="B24" s="97" t="s">
        <v>717</v>
      </c>
      <c r="C24" s="62" t="s">
        <v>707</v>
      </c>
      <c r="D24" s="21" t="s">
        <v>718</v>
      </c>
      <c r="E24" s="60" t="s">
        <v>656</v>
      </c>
      <c r="F24" s="60" t="s">
        <v>566</v>
      </c>
      <c r="G24" s="24" t="s">
        <v>719</v>
      </c>
      <c r="H24" s="21" t="s">
        <v>720</v>
      </c>
      <c r="I24" s="34">
        <v>40</v>
      </c>
      <c r="J24" s="108"/>
      <c r="K24" s="77" t="s">
        <v>17</v>
      </c>
    </row>
    <row r="25" s="5" customFormat="1" ht="67.5" spans="1:11">
      <c r="A25" s="67" t="s">
        <v>721</v>
      </c>
      <c r="B25" s="21" t="s">
        <v>722</v>
      </c>
      <c r="C25" s="62" t="s">
        <v>707</v>
      </c>
      <c r="D25" s="21" t="s">
        <v>132</v>
      </c>
      <c r="E25" s="60" t="s">
        <v>656</v>
      </c>
      <c r="F25" s="60" t="s">
        <v>566</v>
      </c>
      <c r="G25" s="98" t="s">
        <v>723</v>
      </c>
      <c r="H25" s="21" t="s">
        <v>724</v>
      </c>
      <c r="I25" s="34">
        <v>85</v>
      </c>
      <c r="J25" s="108"/>
      <c r="K25" s="77" t="s">
        <v>17</v>
      </c>
    </row>
    <row r="26" s="5" customFormat="1" ht="67.5" spans="1:11">
      <c r="A26" s="67" t="s">
        <v>725</v>
      </c>
      <c r="B26" s="21" t="s">
        <v>726</v>
      </c>
      <c r="C26" s="62" t="s">
        <v>707</v>
      </c>
      <c r="D26" s="21" t="s">
        <v>727</v>
      </c>
      <c r="E26" s="60" t="s">
        <v>656</v>
      </c>
      <c r="F26" s="60" t="s">
        <v>566</v>
      </c>
      <c r="G26" s="98" t="s">
        <v>728</v>
      </c>
      <c r="H26" s="21" t="s">
        <v>729</v>
      </c>
      <c r="I26" s="34">
        <v>25</v>
      </c>
      <c r="J26" s="108"/>
      <c r="K26" s="77" t="s">
        <v>17</v>
      </c>
    </row>
    <row r="27" s="5" customFormat="1" ht="40.5" spans="1:11">
      <c r="A27" s="67" t="s">
        <v>730</v>
      </c>
      <c r="B27" s="21" t="s">
        <v>731</v>
      </c>
      <c r="C27" s="62" t="s">
        <v>707</v>
      </c>
      <c r="D27" s="22" t="s">
        <v>732</v>
      </c>
      <c r="E27" s="60" t="s">
        <v>656</v>
      </c>
      <c r="F27" s="60" t="s">
        <v>566</v>
      </c>
      <c r="G27" s="62" t="s">
        <v>733</v>
      </c>
      <c r="H27" s="21" t="s">
        <v>734</v>
      </c>
      <c r="I27" s="34">
        <v>62</v>
      </c>
      <c r="J27" s="108"/>
      <c r="K27" s="77" t="s">
        <v>17</v>
      </c>
    </row>
    <row r="28" s="5" customFormat="1" ht="40.5" spans="1:11">
      <c r="A28" s="67" t="s">
        <v>735</v>
      </c>
      <c r="B28" s="21" t="s">
        <v>736</v>
      </c>
      <c r="C28" s="62" t="s">
        <v>707</v>
      </c>
      <c r="D28" s="22" t="s">
        <v>200</v>
      </c>
      <c r="E28" s="60" t="s">
        <v>656</v>
      </c>
      <c r="F28" s="60" t="s">
        <v>566</v>
      </c>
      <c r="G28" s="63" t="s">
        <v>737</v>
      </c>
      <c r="H28" s="21" t="s">
        <v>738</v>
      </c>
      <c r="I28" s="34">
        <v>76</v>
      </c>
      <c r="J28" s="108"/>
      <c r="K28" s="77" t="s">
        <v>17</v>
      </c>
    </row>
    <row r="29" s="5" customFormat="1" ht="40.5" spans="1:11">
      <c r="A29" s="67" t="s">
        <v>739</v>
      </c>
      <c r="B29" s="21" t="s">
        <v>740</v>
      </c>
      <c r="C29" s="62" t="s">
        <v>707</v>
      </c>
      <c r="D29" s="24" t="s">
        <v>741</v>
      </c>
      <c r="E29" s="60" t="s">
        <v>656</v>
      </c>
      <c r="F29" s="60" t="s">
        <v>566</v>
      </c>
      <c r="G29" s="62" t="s">
        <v>742</v>
      </c>
      <c r="H29" s="21" t="s">
        <v>743</v>
      </c>
      <c r="I29" s="34">
        <v>38</v>
      </c>
      <c r="J29" s="108"/>
      <c r="K29" s="77" t="s">
        <v>17</v>
      </c>
    </row>
    <row r="30" s="5" customFormat="1" ht="40.5" spans="1:11">
      <c r="A30" s="67" t="s">
        <v>744</v>
      </c>
      <c r="B30" s="21" t="s">
        <v>745</v>
      </c>
      <c r="C30" s="62" t="s">
        <v>707</v>
      </c>
      <c r="D30" s="62" t="s">
        <v>746</v>
      </c>
      <c r="E30" s="60" t="s">
        <v>656</v>
      </c>
      <c r="F30" s="60" t="s">
        <v>566</v>
      </c>
      <c r="G30" s="21" t="s">
        <v>747</v>
      </c>
      <c r="H30" s="21" t="s">
        <v>748</v>
      </c>
      <c r="I30" s="34">
        <v>100</v>
      </c>
      <c r="J30" s="108"/>
      <c r="K30" s="77" t="s">
        <v>17</v>
      </c>
    </row>
    <row r="31" s="5" customFormat="1" ht="40.5" spans="1:11">
      <c r="A31" s="67" t="s">
        <v>749</v>
      </c>
      <c r="B31" s="21" t="s">
        <v>750</v>
      </c>
      <c r="C31" s="62" t="s">
        <v>707</v>
      </c>
      <c r="D31" s="22" t="s">
        <v>751</v>
      </c>
      <c r="E31" s="60" t="s">
        <v>656</v>
      </c>
      <c r="F31" s="60" t="s">
        <v>566</v>
      </c>
      <c r="G31" s="21" t="s">
        <v>752</v>
      </c>
      <c r="H31" s="21" t="s">
        <v>753</v>
      </c>
      <c r="I31" s="34">
        <v>20</v>
      </c>
      <c r="J31" s="108"/>
      <c r="K31" s="77" t="s">
        <v>17</v>
      </c>
    </row>
    <row r="32" s="5" customFormat="1" ht="40.5" spans="1:11">
      <c r="A32" s="67" t="s">
        <v>754</v>
      </c>
      <c r="B32" s="21" t="s">
        <v>755</v>
      </c>
      <c r="C32" s="62" t="s">
        <v>707</v>
      </c>
      <c r="D32" s="24" t="s">
        <v>756</v>
      </c>
      <c r="E32" s="60" t="s">
        <v>656</v>
      </c>
      <c r="F32" s="60" t="s">
        <v>566</v>
      </c>
      <c r="G32" s="21" t="s">
        <v>757</v>
      </c>
      <c r="H32" s="21" t="s">
        <v>758</v>
      </c>
      <c r="I32" s="34">
        <v>12</v>
      </c>
      <c r="J32" s="108"/>
      <c r="K32" s="77" t="s">
        <v>17</v>
      </c>
    </row>
    <row r="33" s="5" customFormat="1" ht="54" spans="1:11">
      <c r="A33" s="67" t="s">
        <v>759</v>
      </c>
      <c r="B33" s="21" t="s">
        <v>760</v>
      </c>
      <c r="C33" s="21" t="s">
        <v>615</v>
      </c>
      <c r="D33" s="21" t="s">
        <v>117</v>
      </c>
      <c r="E33" s="60" t="s">
        <v>656</v>
      </c>
      <c r="F33" s="60" t="s">
        <v>566</v>
      </c>
      <c r="G33" s="63" t="s">
        <v>761</v>
      </c>
      <c r="H33" s="63" t="s">
        <v>762</v>
      </c>
      <c r="I33" s="35">
        <v>85.925616</v>
      </c>
      <c r="J33" s="108"/>
      <c r="K33" s="109" t="s">
        <v>18</v>
      </c>
    </row>
    <row r="34" s="5" customFormat="1" ht="40.5" spans="1:11">
      <c r="A34" s="67" t="s">
        <v>763</v>
      </c>
      <c r="B34" s="21" t="s">
        <v>764</v>
      </c>
      <c r="C34" s="21" t="s">
        <v>615</v>
      </c>
      <c r="D34" s="21" t="s">
        <v>125</v>
      </c>
      <c r="E34" s="60" t="s">
        <v>656</v>
      </c>
      <c r="F34" s="60" t="s">
        <v>566</v>
      </c>
      <c r="G34" s="21" t="s">
        <v>765</v>
      </c>
      <c r="H34" s="21" t="s">
        <v>766</v>
      </c>
      <c r="I34" s="35">
        <v>102.563582</v>
      </c>
      <c r="J34" s="108"/>
      <c r="K34" s="77" t="s">
        <v>17</v>
      </c>
    </row>
    <row r="35" s="5" customFormat="1" ht="27" spans="1:11">
      <c r="A35" s="67" t="s">
        <v>767</v>
      </c>
      <c r="B35" s="21" t="s">
        <v>768</v>
      </c>
      <c r="C35" s="21" t="s">
        <v>615</v>
      </c>
      <c r="D35" s="21" t="s">
        <v>769</v>
      </c>
      <c r="E35" s="60" t="s">
        <v>656</v>
      </c>
      <c r="F35" s="60" t="s">
        <v>566</v>
      </c>
      <c r="G35" s="21" t="s">
        <v>770</v>
      </c>
      <c r="H35" s="21" t="s">
        <v>771</v>
      </c>
      <c r="I35" s="35">
        <v>48.001746</v>
      </c>
      <c r="J35" s="108"/>
      <c r="K35" s="77" t="s">
        <v>17</v>
      </c>
    </row>
    <row r="36" s="5" customFormat="1" ht="27" spans="1:11">
      <c r="A36" s="67" t="s">
        <v>772</v>
      </c>
      <c r="B36" s="21" t="s">
        <v>773</v>
      </c>
      <c r="C36" s="21" t="s">
        <v>615</v>
      </c>
      <c r="D36" s="21" t="s">
        <v>774</v>
      </c>
      <c r="E36" s="60" t="s">
        <v>656</v>
      </c>
      <c r="F36" s="60" t="s">
        <v>566</v>
      </c>
      <c r="G36" s="63" t="s">
        <v>775</v>
      </c>
      <c r="H36" s="21" t="s">
        <v>490</v>
      </c>
      <c r="I36" s="35">
        <v>55.5744</v>
      </c>
      <c r="J36" s="108"/>
      <c r="K36" s="77" t="s">
        <v>17</v>
      </c>
    </row>
    <row r="37" s="5" customFormat="1" ht="27" spans="1:11">
      <c r="A37" s="67" t="s">
        <v>776</v>
      </c>
      <c r="B37" s="21" t="s">
        <v>777</v>
      </c>
      <c r="C37" s="21" t="s">
        <v>615</v>
      </c>
      <c r="D37" s="21" t="s">
        <v>778</v>
      </c>
      <c r="E37" s="60" t="s">
        <v>656</v>
      </c>
      <c r="F37" s="60" t="s">
        <v>566</v>
      </c>
      <c r="G37" s="63" t="s">
        <v>775</v>
      </c>
      <c r="H37" s="21" t="s">
        <v>490</v>
      </c>
      <c r="I37" s="35">
        <v>92.5207</v>
      </c>
      <c r="J37" s="108"/>
      <c r="K37" s="77" t="s">
        <v>17</v>
      </c>
    </row>
    <row r="38" s="5" customFormat="1" ht="27" spans="1:11">
      <c r="A38" s="67" t="s">
        <v>779</v>
      </c>
      <c r="B38" s="21" t="s">
        <v>780</v>
      </c>
      <c r="C38" s="21" t="s">
        <v>615</v>
      </c>
      <c r="D38" s="21" t="s">
        <v>781</v>
      </c>
      <c r="E38" s="60" t="s">
        <v>656</v>
      </c>
      <c r="F38" s="60" t="s">
        <v>566</v>
      </c>
      <c r="G38" s="63" t="s">
        <v>775</v>
      </c>
      <c r="H38" s="21" t="s">
        <v>490</v>
      </c>
      <c r="I38" s="44">
        <v>35.87833</v>
      </c>
      <c r="J38" s="108"/>
      <c r="K38" s="77" t="s">
        <v>17</v>
      </c>
    </row>
    <row r="39" s="5" customFormat="1" ht="27" spans="1:11">
      <c r="A39" s="67" t="s">
        <v>782</v>
      </c>
      <c r="B39" s="21" t="s">
        <v>783</v>
      </c>
      <c r="C39" s="21" t="s">
        <v>615</v>
      </c>
      <c r="D39" s="21" t="s">
        <v>784</v>
      </c>
      <c r="E39" s="60" t="s">
        <v>656</v>
      </c>
      <c r="F39" s="60" t="s">
        <v>566</v>
      </c>
      <c r="G39" s="63" t="s">
        <v>775</v>
      </c>
      <c r="H39" s="21" t="s">
        <v>490</v>
      </c>
      <c r="I39" s="35">
        <v>48.394</v>
      </c>
      <c r="J39" s="108"/>
      <c r="K39" s="77" t="s">
        <v>17</v>
      </c>
    </row>
    <row r="40" s="5" customFormat="1" ht="27" spans="1:11">
      <c r="A40" s="67" t="s">
        <v>785</v>
      </c>
      <c r="B40" s="21" t="s">
        <v>786</v>
      </c>
      <c r="C40" s="21" t="s">
        <v>615</v>
      </c>
      <c r="D40" s="21" t="s">
        <v>787</v>
      </c>
      <c r="E40" s="60" t="s">
        <v>656</v>
      </c>
      <c r="F40" s="60" t="s">
        <v>566</v>
      </c>
      <c r="G40" s="63" t="s">
        <v>775</v>
      </c>
      <c r="H40" s="21" t="s">
        <v>490</v>
      </c>
      <c r="I40" s="35">
        <v>57.4985</v>
      </c>
      <c r="J40" s="108"/>
      <c r="K40" s="77" t="s">
        <v>17</v>
      </c>
    </row>
    <row r="41" s="5" customFormat="1" ht="27" spans="1:11">
      <c r="A41" s="67" t="s">
        <v>788</v>
      </c>
      <c r="B41" s="21" t="s">
        <v>789</v>
      </c>
      <c r="C41" s="21" t="s">
        <v>615</v>
      </c>
      <c r="D41" s="21" t="s">
        <v>790</v>
      </c>
      <c r="E41" s="60" t="s">
        <v>656</v>
      </c>
      <c r="F41" s="60" t="s">
        <v>566</v>
      </c>
      <c r="G41" s="63" t="s">
        <v>775</v>
      </c>
      <c r="H41" s="21" t="s">
        <v>490</v>
      </c>
      <c r="I41" s="35">
        <v>55.2578</v>
      </c>
      <c r="J41" s="108"/>
      <c r="K41" s="77" t="s">
        <v>17</v>
      </c>
    </row>
    <row r="42" s="5" customFormat="1" ht="27" spans="1:11">
      <c r="A42" s="67" t="s">
        <v>791</v>
      </c>
      <c r="B42" s="21" t="s">
        <v>792</v>
      </c>
      <c r="C42" s="21" t="s">
        <v>615</v>
      </c>
      <c r="D42" s="21" t="s">
        <v>793</v>
      </c>
      <c r="E42" s="60" t="s">
        <v>656</v>
      </c>
      <c r="F42" s="60" t="s">
        <v>566</v>
      </c>
      <c r="G42" s="63" t="s">
        <v>775</v>
      </c>
      <c r="H42" s="21" t="s">
        <v>490</v>
      </c>
      <c r="I42" s="35">
        <v>137.2498</v>
      </c>
      <c r="J42" s="108"/>
      <c r="K42" s="77" t="s">
        <v>17</v>
      </c>
    </row>
    <row r="43" s="5" customFormat="1" ht="27" spans="1:11">
      <c r="A43" s="67" t="s">
        <v>794</v>
      </c>
      <c r="B43" s="21" t="s">
        <v>795</v>
      </c>
      <c r="C43" s="21" t="s">
        <v>615</v>
      </c>
      <c r="D43" s="21" t="s">
        <v>796</v>
      </c>
      <c r="E43" s="60" t="s">
        <v>656</v>
      </c>
      <c r="F43" s="60" t="s">
        <v>566</v>
      </c>
      <c r="G43" s="63" t="s">
        <v>775</v>
      </c>
      <c r="H43" s="21" t="s">
        <v>490</v>
      </c>
      <c r="I43" s="35">
        <v>82.5093</v>
      </c>
      <c r="J43" s="108"/>
      <c r="K43" s="77" t="s">
        <v>17</v>
      </c>
    </row>
    <row r="44" s="5" customFormat="1" ht="54" spans="1:12">
      <c r="A44" s="67" t="s">
        <v>797</v>
      </c>
      <c r="B44" s="21" t="s">
        <v>798</v>
      </c>
      <c r="C44" s="23" t="s">
        <v>615</v>
      </c>
      <c r="D44" s="21" t="s">
        <v>799</v>
      </c>
      <c r="E44" s="23" t="s">
        <v>442</v>
      </c>
      <c r="F44" s="23" t="s">
        <v>800</v>
      </c>
      <c r="G44" s="63" t="s">
        <v>801</v>
      </c>
      <c r="H44" s="21" t="s">
        <v>802</v>
      </c>
      <c r="I44" s="34">
        <v>41.5</v>
      </c>
      <c r="J44" s="34"/>
      <c r="K44" s="77" t="s">
        <v>307</v>
      </c>
      <c r="L44" s="34">
        <v>41.5</v>
      </c>
    </row>
    <row r="45" s="5" customFormat="1" ht="40.5" spans="1:11">
      <c r="A45" s="67" t="s">
        <v>803</v>
      </c>
      <c r="B45" s="21" t="s">
        <v>804</v>
      </c>
      <c r="C45" s="21" t="s">
        <v>615</v>
      </c>
      <c r="D45" s="21" t="s">
        <v>805</v>
      </c>
      <c r="E45" s="60" t="s">
        <v>656</v>
      </c>
      <c r="F45" s="60" t="s">
        <v>566</v>
      </c>
      <c r="G45" s="63" t="s">
        <v>775</v>
      </c>
      <c r="H45" s="21" t="s">
        <v>806</v>
      </c>
      <c r="I45" s="34">
        <v>25.572914</v>
      </c>
      <c r="J45" s="108"/>
      <c r="K45" s="77" t="s">
        <v>17</v>
      </c>
    </row>
    <row r="46" s="5" customFormat="1" ht="27" spans="1:11">
      <c r="A46" s="67" t="s">
        <v>807</v>
      </c>
      <c r="B46" s="21" t="s">
        <v>808</v>
      </c>
      <c r="C46" s="21" t="s">
        <v>615</v>
      </c>
      <c r="D46" s="21" t="s">
        <v>174</v>
      </c>
      <c r="E46" s="60" t="s">
        <v>656</v>
      </c>
      <c r="F46" s="60" t="s">
        <v>566</v>
      </c>
      <c r="G46" s="63" t="s">
        <v>809</v>
      </c>
      <c r="H46" s="63" t="s">
        <v>810</v>
      </c>
      <c r="I46" s="34">
        <v>98.856278</v>
      </c>
      <c r="J46" s="108"/>
      <c r="K46" s="77" t="s">
        <v>17</v>
      </c>
    </row>
    <row r="47" s="5" customFormat="1" ht="27" spans="1:11">
      <c r="A47" s="67" t="s">
        <v>811</v>
      </c>
      <c r="B47" s="23" t="s">
        <v>812</v>
      </c>
      <c r="C47" s="62" t="s">
        <v>148</v>
      </c>
      <c r="D47" s="63" t="s">
        <v>813</v>
      </c>
      <c r="E47" s="60" t="s">
        <v>656</v>
      </c>
      <c r="F47" s="60" t="s">
        <v>566</v>
      </c>
      <c r="G47" s="63" t="s">
        <v>814</v>
      </c>
      <c r="H47" s="63" t="s">
        <v>815</v>
      </c>
      <c r="I47" s="34">
        <v>21</v>
      </c>
      <c r="J47" s="108"/>
      <c r="K47" s="77" t="s">
        <v>17</v>
      </c>
    </row>
    <row r="48" s="5" customFormat="1" ht="67.5" spans="1:11">
      <c r="A48" s="67" t="s">
        <v>816</v>
      </c>
      <c r="B48" s="21" t="s">
        <v>817</v>
      </c>
      <c r="C48" s="96" t="s">
        <v>194</v>
      </c>
      <c r="D48" s="63" t="s">
        <v>818</v>
      </c>
      <c r="E48" s="60" t="s">
        <v>656</v>
      </c>
      <c r="F48" s="60" t="s">
        <v>566</v>
      </c>
      <c r="G48" s="63" t="s">
        <v>819</v>
      </c>
      <c r="H48" s="63" t="s">
        <v>820</v>
      </c>
      <c r="I48" s="34">
        <v>74</v>
      </c>
      <c r="J48" s="108"/>
      <c r="K48" s="77" t="s">
        <v>17</v>
      </c>
    </row>
    <row r="49" s="5" customFormat="1" ht="27" spans="1:11">
      <c r="A49" s="67" t="s">
        <v>821</v>
      </c>
      <c r="B49" s="99" t="s">
        <v>822</v>
      </c>
      <c r="C49" s="21" t="s">
        <v>615</v>
      </c>
      <c r="D49" s="21" t="s">
        <v>823</v>
      </c>
      <c r="E49" s="60" t="s">
        <v>656</v>
      </c>
      <c r="F49" s="60" t="s">
        <v>566</v>
      </c>
      <c r="G49" s="66" t="s">
        <v>775</v>
      </c>
      <c r="H49" s="66" t="s">
        <v>490</v>
      </c>
      <c r="I49" s="34">
        <v>102.863659</v>
      </c>
      <c r="J49" s="108"/>
      <c r="K49" s="77" t="s">
        <v>17</v>
      </c>
    </row>
    <row r="50" s="5" customFormat="1" ht="27" spans="1:11">
      <c r="A50" s="67" t="s">
        <v>824</v>
      </c>
      <c r="B50" s="21" t="s">
        <v>825</v>
      </c>
      <c r="C50" s="21" t="s">
        <v>615</v>
      </c>
      <c r="D50" s="21" t="s">
        <v>826</v>
      </c>
      <c r="E50" s="60" t="s">
        <v>656</v>
      </c>
      <c r="F50" s="60" t="s">
        <v>566</v>
      </c>
      <c r="G50" s="63" t="s">
        <v>775</v>
      </c>
      <c r="H50" s="21" t="s">
        <v>490</v>
      </c>
      <c r="I50" s="35">
        <v>122.6241</v>
      </c>
      <c r="J50" s="108"/>
      <c r="K50" s="77" t="s">
        <v>17</v>
      </c>
    </row>
    <row r="51" s="5" customFormat="1" ht="27" spans="1:11">
      <c r="A51" s="67" t="s">
        <v>827</v>
      </c>
      <c r="B51" s="21" t="s">
        <v>828</v>
      </c>
      <c r="C51" s="21" t="s">
        <v>615</v>
      </c>
      <c r="D51" s="21" t="s">
        <v>829</v>
      </c>
      <c r="E51" s="60" t="s">
        <v>656</v>
      </c>
      <c r="F51" s="60" t="s">
        <v>566</v>
      </c>
      <c r="G51" s="63" t="s">
        <v>775</v>
      </c>
      <c r="H51" s="21" t="s">
        <v>490</v>
      </c>
      <c r="I51" s="35">
        <v>75.3725</v>
      </c>
      <c r="J51" s="108"/>
      <c r="K51" s="77" t="s">
        <v>17</v>
      </c>
    </row>
    <row r="52" s="5" customFormat="1" ht="27" spans="1:11">
      <c r="A52" s="67" t="s">
        <v>830</v>
      </c>
      <c r="B52" s="21" t="s">
        <v>831</v>
      </c>
      <c r="C52" s="21" t="s">
        <v>615</v>
      </c>
      <c r="D52" s="21" t="s">
        <v>832</v>
      </c>
      <c r="E52" s="60" t="s">
        <v>656</v>
      </c>
      <c r="F52" s="60" t="s">
        <v>566</v>
      </c>
      <c r="G52" s="63" t="s">
        <v>775</v>
      </c>
      <c r="H52" s="21" t="s">
        <v>490</v>
      </c>
      <c r="I52" s="35">
        <v>86.614</v>
      </c>
      <c r="J52" s="108"/>
      <c r="K52" s="77" t="s">
        <v>17</v>
      </c>
    </row>
    <row r="53" s="5" customFormat="1" ht="27" spans="1:11">
      <c r="A53" s="67" t="s">
        <v>833</v>
      </c>
      <c r="B53" s="21" t="s">
        <v>834</v>
      </c>
      <c r="C53" s="21" t="s">
        <v>615</v>
      </c>
      <c r="D53" s="21" t="s">
        <v>835</v>
      </c>
      <c r="E53" s="60" t="s">
        <v>656</v>
      </c>
      <c r="F53" s="60" t="s">
        <v>566</v>
      </c>
      <c r="G53" s="63" t="s">
        <v>775</v>
      </c>
      <c r="H53" s="21" t="s">
        <v>490</v>
      </c>
      <c r="I53" s="35">
        <v>128.5799</v>
      </c>
      <c r="J53" s="108"/>
      <c r="K53" s="77" t="s">
        <v>17</v>
      </c>
    </row>
    <row r="54" s="5" customFormat="1" ht="40.5" spans="1:11">
      <c r="A54" s="67" t="s">
        <v>836</v>
      </c>
      <c r="B54" s="21" t="s">
        <v>837</v>
      </c>
      <c r="C54" s="21" t="s">
        <v>615</v>
      </c>
      <c r="D54" s="21" t="s">
        <v>838</v>
      </c>
      <c r="E54" s="60" t="s">
        <v>656</v>
      </c>
      <c r="F54" s="60" t="s">
        <v>566</v>
      </c>
      <c r="G54" s="63" t="s">
        <v>775</v>
      </c>
      <c r="H54" s="21" t="s">
        <v>839</v>
      </c>
      <c r="I54" s="34">
        <v>16.223666</v>
      </c>
      <c r="J54" s="108"/>
      <c r="K54" s="109" t="s">
        <v>18</v>
      </c>
    </row>
    <row r="55" s="5" customFormat="1" ht="27" spans="1:11">
      <c r="A55" s="67" t="s">
        <v>840</v>
      </c>
      <c r="B55" s="21" t="s">
        <v>841</v>
      </c>
      <c r="C55" s="21" t="s">
        <v>615</v>
      </c>
      <c r="D55" s="21" t="s">
        <v>842</v>
      </c>
      <c r="E55" s="60" t="s">
        <v>656</v>
      </c>
      <c r="F55" s="60" t="s">
        <v>566</v>
      </c>
      <c r="G55" s="66" t="s">
        <v>775</v>
      </c>
      <c r="H55" s="66" t="s">
        <v>490</v>
      </c>
      <c r="I55" s="34">
        <v>78.622993</v>
      </c>
      <c r="J55" s="108"/>
      <c r="K55" s="77" t="s">
        <v>17</v>
      </c>
    </row>
    <row r="56" s="5" customFormat="1" ht="27" spans="1:11">
      <c r="A56" s="67" t="s">
        <v>843</v>
      </c>
      <c r="B56" s="21" t="s">
        <v>844</v>
      </c>
      <c r="C56" s="21" t="s">
        <v>615</v>
      </c>
      <c r="D56" s="21" t="s">
        <v>845</v>
      </c>
      <c r="E56" s="60" t="s">
        <v>656</v>
      </c>
      <c r="F56" s="60" t="s">
        <v>566</v>
      </c>
      <c r="G56" s="63" t="s">
        <v>775</v>
      </c>
      <c r="H56" s="21" t="s">
        <v>490</v>
      </c>
      <c r="I56" s="35">
        <v>83.9315</v>
      </c>
      <c r="J56" s="108"/>
      <c r="K56" s="77" t="s">
        <v>17</v>
      </c>
    </row>
    <row r="57" s="5" customFormat="1" ht="27" spans="1:11">
      <c r="A57" s="67" t="s">
        <v>846</v>
      </c>
      <c r="B57" s="21" t="s">
        <v>847</v>
      </c>
      <c r="C57" s="21" t="s">
        <v>615</v>
      </c>
      <c r="D57" s="21" t="s">
        <v>848</v>
      </c>
      <c r="E57" s="60" t="s">
        <v>656</v>
      </c>
      <c r="F57" s="60" t="s">
        <v>566</v>
      </c>
      <c r="G57" s="63" t="s">
        <v>775</v>
      </c>
      <c r="H57" s="21" t="s">
        <v>490</v>
      </c>
      <c r="I57" s="35">
        <v>88.034</v>
      </c>
      <c r="J57" s="108"/>
      <c r="K57" s="77" t="s">
        <v>17</v>
      </c>
    </row>
    <row r="58" s="5" customFormat="1" ht="27" spans="1:11">
      <c r="A58" s="67" t="s">
        <v>849</v>
      </c>
      <c r="B58" s="21" t="s">
        <v>850</v>
      </c>
      <c r="C58" s="21" t="s">
        <v>615</v>
      </c>
      <c r="D58" s="21" t="s">
        <v>851</v>
      </c>
      <c r="E58" s="60" t="s">
        <v>656</v>
      </c>
      <c r="F58" s="60" t="s">
        <v>566</v>
      </c>
      <c r="G58" s="63" t="s">
        <v>775</v>
      </c>
      <c r="H58" s="21" t="s">
        <v>490</v>
      </c>
      <c r="I58" s="35">
        <v>139.5184</v>
      </c>
      <c r="J58" s="108"/>
      <c r="K58" s="77" t="s">
        <v>17</v>
      </c>
    </row>
    <row r="59" s="5" customFormat="1" ht="27" spans="1:11">
      <c r="A59" s="67" t="s">
        <v>852</v>
      </c>
      <c r="B59" s="21" t="s">
        <v>853</v>
      </c>
      <c r="C59" s="21" t="s">
        <v>615</v>
      </c>
      <c r="D59" s="21" t="s">
        <v>854</v>
      </c>
      <c r="E59" s="60" t="s">
        <v>656</v>
      </c>
      <c r="F59" s="60" t="s">
        <v>566</v>
      </c>
      <c r="G59" s="63" t="s">
        <v>775</v>
      </c>
      <c r="H59" s="21" t="s">
        <v>490</v>
      </c>
      <c r="I59" s="35">
        <v>92.8247</v>
      </c>
      <c r="J59" s="108"/>
      <c r="K59" s="77" t="s">
        <v>17</v>
      </c>
    </row>
    <row r="60" s="5" customFormat="1" ht="27" spans="1:11">
      <c r="A60" s="67" t="s">
        <v>855</v>
      </c>
      <c r="B60" s="21" t="s">
        <v>856</v>
      </c>
      <c r="C60" s="21" t="s">
        <v>615</v>
      </c>
      <c r="D60" s="21" t="s">
        <v>857</v>
      </c>
      <c r="E60" s="60" t="s">
        <v>656</v>
      </c>
      <c r="F60" s="60" t="s">
        <v>566</v>
      </c>
      <c r="G60" s="63" t="s">
        <v>775</v>
      </c>
      <c r="H60" s="21" t="s">
        <v>490</v>
      </c>
      <c r="I60" s="35">
        <f>124.2013+0.000098</f>
        <v>124.201398</v>
      </c>
      <c r="J60" s="108"/>
      <c r="K60" s="77" t="s">
        <v>17</v>
      </c>
    </row>
    <row r="61" s="5" customFormat="1" ht="27" spans="1:11">
      <c r="A61" s="67" t="s">
        <v>858</v>
      </c>
      <c r="B61" s="21" t="s">
        <v>859</v>
      </c>
      <c r="C61" s="21" t="s">
        <v>615</v>
      </c>
      <c r="D61" s="21" t="s">
        <v>860</v>
      </c>
      <c r="E61" s="60" t="s">
        <v>656</v>
      </c>
      <c r="F61" s="60" t="s">
        <v>566</v>
      </c>
      <c r="G61" s="63" t="s">
        <v>775</v>
      </c>
      <c r="H61" s="21" t="s">
        <v>490</v>
      </c>
      <c r="I61" s="35">
        <v>63.6609</v>
      </c>
      <c r="J61" s="108"/>
      <c r="K61" s="77" t="s">
        <v>17</v>
      </c>
    </row>
    <row r="62" s="5" customFormat="1" ht="27" spans="1:11">
      <c r="A62" s="67" t="s">
        <v>861</v>
      </c>
      <c r="B62" s="21" t="s">
        <v>862</v>
      </c>
      <c r="C62" s="21" t="s">
        <v>615</v>
      </c>
      <c r="D62" s="21" t="s">
        <v>863</v>
      </c>
      <c r="E62" s="60" t="s">
        <v>656</v>
      </c>
      <c r="F62" s="60" t="s">
        <v>566</v>
      </c>
      <c r="G62" s="63" t="s">
        <v>775</v>
      </c>
      <c r="H62" s="21" t="s">
        <v>490</v>
      </c>
      <c r="I62" s="35">
        <v>197.9489</v>
      </c>
      <c r="J62" s="108"/>
      <c r="K62" s="77" t="s">
        <v>17</v>
      </c>
    </row>
    <row r="63" s="5" customFormat="1" ht="27" spans="1:11">
      <c r="A63" s="67" t="s">
        <v>864</v>
      </c>
      <c r="B63" s="21" t="s">
        <v>865</v>
      </c>
      <c r="C63" s="21" t="s">
        <v>615</v>
      </c>
      <c r="D63" s="21" t="s">
        <v>866</v>
      </c>
      <c r="E63" s="60" t="s">
        <v>656</v>
      </c>
      <c r="F63" s="60" t="s">
        <v>566</v>
      </c>
      <c r="G63" s="63" t="s">
        <v>775</v>
      </c>
      <c r="H63" s="21" t="s">
        <v>490</v>
      </c>
      <c r="I63" s="35">
        <v>172.8716</v>
      </c>
      <c r="J63" s="108"/>
      <c r="K63" s="77" t="s">
        <v>17</v>
      </c>
    </row>
    <row r="64" s="5" customFormat="1" ht="81" spans="1:11">
      <c r="A64" s="67" t="s">
        <v>867</v>
      </c>
      <c r="B64" s="23" t="s">
        <v>868</v>
      </c>
      <c r="C64" s="60" t="s">
        <v>318</v>
      </c>
      <c r="D64" s="21" t="s">
        <v>869</v>
      </c>
      <c r="E64" s="60" t="s">
        <v>656</v>
      </c>
      <c r="F64" s="60" t="s">
        <v>566</v>
      </c>
      <c r="G64" s="21" t="s">
        <v>870</v>
      </c>
      <c r="H64" s="21" t="s">
        <v>871</v>
      </c>
      <c r="I64" s="35">
        <v>203.129214</v>
      </c>
      <c r="J64" s="108"/>
      <c r="K64" s="77" t="s">
        <v>17</v>
      </c>
    </row>
    <row r="65" s="5" customFormat="1" ht="67.5" spans="1:11">
      <c r="A65" s="67" t="s">
        <v>872</v>
      </c>
      <c r="B65" s="21" t="s">
        <v>873</v>
      </c>
      <c r="C65" s="21" t="s">
        <v>138</v>
      </c>
      <c r="D65" s="21" t="s">
        <v>874</v>
      </c>
      <c r="E65" s="60" t="s">
        <v>656</v>
      </c>
      <c r="F65" s="60" t="s">
        <v>566</v>
      </c>
      <c r="G65" s="21" t="s">
        <v>875</v>
      </c>
      <c r="H65" s="21" t="s">
        <v>876</v>
      </c>
      <c r="I65" s="34">
        <v>70</v>
      </c>
      <c r="J65" s="108"/>
      <c r="K65" s="21" t="s">
        <v>582</v>
      </c>
    </row>
    <row r="66" s="5" customFormat="1" ht="81" spans="1:11">
      <c r="A66" s="67" t="s">
        <v>877</v>
      </c>
      <c r="B66" s="21" t="s">
        <v>878</v>
      </c>
      <c r="C66" s="21" t="s">
        <v>173</v>
      </c>
      <c r="D66" s="21" t="s">
        <v>174</v>
      </c>
      <c r="E66" s="60" t="s">
        <v>656</v>
      </c>
      <c r="F66" s="60" t="s">
        <v>566</v>
      </c>
      <c r="G66" s="21" t="s">
        <v>879</v>
      </c>
      <c r="H66" s="21" t="s">
        <v>880</v>
      </c>
      <c r="I66" s="34">
        <v>71.1111</v>
      </c>
      <c r="J66" s="108"/>
      <c r="K66" s="21" t="s">
        <v>569</v>
      </c>
    </row>
    <row r="67" s="5" customFormat="1" ht="40.5" spans="1:11">
      <c r="A67" s="67" t="s">
        <v>881</v>
      </c>
      <c r="B67" s="21" t="s">
        <v>882</v>
      </c>
      <c r="C67" s="21" t="s">
        <v>173</v>
      </c>
      <c r="D67" s="21" t="s">
        <v>883</v>
      </c>
      <c r="E67" s="60" t="s">
        <v>656</v>
      </c>
      <c r="F67" s="60" t="s">
        <v>566</v>
      </c>
      <c r="G67" s="21" t="s">
        <v>884</v>
      </c>
      <c r="H67" s="21" t="s">
        <v>885</v>
      </c>
      <c r="I67" s="34">
        <v>22.7499</v>
      </c>
      <c r="J67" s="108"/>
      <c r="K67" s="21" t="s">
        <v>569</v>
      </c>
    </row>
    <row r="68" s="5" customFormat="1" ht="40.5" spans="1:11">
      <c r="A68" s="67" t="s">
        <v>886</v>
      </c>
      <c r="B68" s="21" t="s">
        <v>887</v>
      </c>
      <c r="C68" s="21" t="s">
        <v>194</v>
      </c>
      <c r="D68" s="21" t="s">
        <v>888</v>
      </c>
      <c r="E68" s="60" t="s">
        <v>656</v>
      </c>
      <c r="F68" s="60" t="s">
        <v>566</v>
      </c>
      <c r="G68" s="21" t="s">
        <v>889</v>
      </c>
      <c r="H68" s="21" t="s">
        <v>890</v>
      </c>
      <c r="I68" s="34">
        <v>21.8986</v>
      </c>
      <c r="J68" s="108"/>
      <c r="K68" s="21" t="s">
        <v>569</v>
      </c>
    </row>
    <row r="69" s="5" customFormat="1" ht="148.5" spans="1:11">
      <c r="A69" s="67" t="s">
        <v>891</v>
      </c>
      <c r="B69" s="21" t="s">
        <v>892</v>
      </c>
      <c r="C69" s="110" t="s">
        <v>893</v>
      </c>
      <c r="D69" s="21" t="s">
        <v>65</v>
      </c>
      <c r="E69" s="60">
        <v>20230103</v>
      </c>
      <c r="F69" s="60" t="s">
        <v>566</v>
      </c>
      <c r="G69" s="21" t="s">
        <v>894</v>
      </c>
      <c r="H69" s="21" t="s">
        <v>895</v>
      </c>
      <c r="I69" s="34">
        <v>125</v>
      </c>
      <c r="J69" s="108"/>
      <c r="K69" s="109" t="s">
        <v>18</v>
      </c>
    </row>
    <row r="70" s="5" customFormat="1" ht="67.5" spans="1:11">
      <c r="A70" s="67" t="s">
        <v>896</v>
      </c>
      <c r="B70" s="21" t="s">
        <v>897</v>
      </c>
      <c r="C70" s="62" t="s">
        <v>707</v>
      </c>
      <c r="D70" s="21" t="s">
        <v>204</v>
      </c>
      <c r="E70" s="60" t="s">
        <v>656</v>
      </c>
      <c r="F70" s="60" t="s">
        <v>566</v>
      </c>
      <c r="G70" s="98" t="s">
        <v>898</v>
      </c>
      <c r="H70" s="21" t="s">
        <v>899</v>
      </c>
      <c r="I70" s="34">
        <v>31</v>
      </c>
      <c r="J70" s="108"/>
      <c r="K70" s="77" t="s">
        <v>17</v>
      </c>
    </row>
    <row r="71" s="5" customFormat="1" ht="81" spans="1:11">
      <c r="A71" s="67" t="s">
        <v>900</v>
      </c>
      <c r="B71" s="97" t="s">
        <v>901</v>
      </c>
      <c r="C71" s="62" t="s">
        <v>707</v>
      </c>
      <c r="D71" s="97" t="s">
        <v>751</v>
      </c>
      <c r="E71" s="60" t="s">
        <v>656</v>
      </c>
      <c r="F71" s="60" t="s">
        <v>566</v>
      </c>
      <c r="G71" s="98" t="s">
        <v>902</v>
      </c>
      <c r="H71" s="21" t="s">
        <v>903</v>
      </c>
      <c r="I71" s="34">
        <v>95</v>
      </c>
      <c r="J71" s="108"/>
      <c r="K71" s="77" t="s">
        <v>17</v>
      </c>
    </row>
    <row r="72" s="5" customFormat="1" ht="54" spans="1:11">
      <c r="A72" s="67" t="s">
        <v>904</v>
      </c>
      <c r="B72" s="21" t="s">
        <v>905</v>
      </c>
      <c r="C72" s="21" t="s">
        <v>906</v>
      </c>
      <c r="D72" s="21" t="s">
        <v>907</v>
      </c>
      <c r="E72" s="60">
        <v>20231103</v>
      </c>
      <c r="F72" s="60" t="s">
        <v>566</v>
      </c>
      <c r="G72" s="21" t="s">
        <v>908</v>
      </c>
      <c r="H72" s="21" t="s">
        <v>909</v>
      </c>
      <c r="I72" s="117">
        <f>142.183081</f>
        <v>142.183081</v>
      </c>
      <c r="J72" s="108"/>
      <c r="K72" s="77" t="s">
        <v>569</v>
      </c>
    </row>
    <row r="73" s="5" customFormat="1" ht="27" spans="1:11">
      <c r="A73" s="67" t="s">
        <v>910</v>
      </c>
      <c r="B73" s="21" t="s">
        <v>911</v>
      </c>
      <c r="C73" s="21" t="s">
        <v>906</v>
      </c>
      <c r="D73" s="21" t="s">
        <v>912</v>
      </c>
      <c r="E73" s="60">
        <v>20231104</v>
      </c>
      <c r="F73" s="60" t="s">
        <v>913</v>
      </c>
      <c r="G73" s="21" t="s">
        <v>914</v>
      </c>
      <c r="H73" s="21" t="s">
        <v>915</v>
      </c>
      <c r="I73" s="117">
        <v>91.661114</v>
      </c>
      <c r="J73" s="108"/>
      <c r="K73" s="77" t="s">
        <v>569</v>
      </c>
    </row>
    <row r="74" s="5" customFormat="1" ht="27" spans="1:11">
      <c r="A74" s="67" t="s">
        <v>916</v>
      </c>
      <c r="B74" s="21" t="s">
        <v>917</v>
      </c>
      <c r="C74" s="21" t="s">
        <v>906</v>
      </c>
      <c r="D74" s="21" t="s">
        <v>918</v>
      </c>
      <c r="E74" s="60">
        <v>20231105</v>
      </c>
      <c r="F74" s="60" t="s">
        <v>919</v>
      </c>
      <c r="G74" s="21" t="s">
        <v>920</v>
      </c>
      <c r="H74" s="21" t="s">
        <v>921</v>
      </c>
      <c r="I74" s="117">
        <v>25.457796</v>
      </c>
      <c r="J74" s="108"/>
      <c r="K74" s="77" t="s">
        <v>569</v>
      </c>
    </row>
    <row r="75" s="5" customFormat="1" ht="27" spans="1:11">
      <c r="A75" s="67" t="s">
        <v>922</v>
      </c>
      <c r="B75" s="21" t="s">
        <v>923</v>
      </c>
      <c r="C75" s="21" t="s">
        <v>906</v>
      </c>
      <c r="D75" s="21" t="s">
        <v>924</v>
      </c>
      <c r="E75" s="60">
        <v>20231106</v>
      </c>
      <c r="F75" s="60" t="s">
        <v>925</v>
      </c>
      <c r="G75" s="21" t="s">
        <v>926</v>
      </c>
      <c r="H75" s="21" t="s">
        <v>927</v>
      </c>
      <c r="I75" s="117">
        <v>27.787419</v>
      </c>
      <c r="J75" s="108"/>
      <c r="K75" s="77" t="s">
        <v>569</v>
      </c>
    </row>
    <row r="76" s="5" customFormat="1" ht="27" spans="1:11">
      <c r="A76" s="67" t="s">
        <v>928</v>
      </c>
      <c r="B76" s="21" t="s">
        <v>929</v>
      </c>
      <c r="C76" s="21" t="s">
        <v>906</v>
      </c>
      <c r="D76" s="21" t="s">
        <v>930</v>
      </c>
      <c r="E76" s="60">
        <v>20231107</v>
      </c>
      <c r="F76" s="60" t="s">
        <v>931</v>
      </c>
      <c r="G76" s="21" t="s">
        <v>932</v>
      </c>
      <c r="H76" s="21" t="s">
        <v>933</v>
      </c>
      <c r="I76" s="118">
        <v>53.770556</v>
      </c>
      <c r="J76" s="108"/>
      <c r="K76" s="77" t="s">
        <v>569</v>
      </c>
    </row>
    <row r="77" s="5" customFormat="1" ht="27" spans="1:11">
      <c r="A77" s="67" t="s">
        <v>934</v>
      </c>
      <c r="B77" s="21" t="s">
        <v>935</v>
      </c>
      <c r="C77" s="21" t="s">
        <v>906</v>
      </c>
      <c r="D77" s="21" t="s">
        <v>936</v>
      </c>
      <c r="E77" s="60">
        <v>20231108</v>
      </c>
      <c r="F77" s="60" t="s">
        <v>937</v>
      </c>
      <c r="G77" s="21" t="s">
        <v>938</v>
      </c>
      <c r="H77" s="21" t="s">
        <v>939</v>
      </c>
      <c r="I77" s="117">
        <v>10.827326</v>
      </c>
      <c r="J77" s="108"/>
      <c r="K77" s="77" t="s">
        <v>569</v>
      </c>
    </row>
    <row r="78" s="5" customFormat="1" ht="40.5" spans="1:11">
      <c r="A78" s="67" t="s">
        <v>940</v>
      </c>
      <c r="B78" s="111" t="s">
        <v>941</v>
      </c>
      <c r="C78" s="112" t="s">
        <v>615</v>
      </c>
      <c r="D78" s="21" t="s">
        <v>942</v>
      </c>
      <c r="E78" s="60">
        <v>20231108</v>
      </c>
      <c r="F78" s="60" t="s">
        <v>937</v>
      </c>
      <c r="G78" s="23" t="s">
        <v>943</v>
      </c>
      <c r="H78" s="21" t="s">
        <v>944</v>
      </c>
      <c r="I78" s="118">
        <v>108.688341</v>
      </c>
      <c r="J78" s="108"/>
      <c r="K78" s="77" t="s">
        <v>945</v>
      </c>
    </row>
    <row r="79" s="6" customFormat="1" ht="56.25" spans="1:12">
      <c r="A79" s="67" t="s">
        <v>946</v>
      </c>
      <c r="B79" s="110" t="s">
        <v>947</v>
      </c>
      <c r="C79" s="110" t="s">
        <v>948</v>
      </c>
      <c r="D79" s="67" t="s">
        <v>949</v>
      </c>
      <c r="E79" s="60">
        <v>20231108</v>
      </c>
      <c r="F79" s="60" t="s">
        <v>937</v>
      </c>
      <c r="G79" s="67"/>
      <c r="H79" s="67"/>
      <c r="I79" s="34">
        <f>9.151121+60.85963</f>
        <v>70.010751</v>
      </c>
      <c r="J79" s="108"/>
      <c r="K79" s="119" t="s">
        <v>950</v>
      </c>
      <c r="L79" s="6">
        <f>60.85963</f>
        <v>60.85963</v>
      </c>
    </row>
    <row r="80" s="81" customFormat="1" ht="18.75" spans="1:11">
      <c r="A80" s="93" t="s">
        <v>208</v>
      </c>
      <c r="B80" s="113" t="s">
        <v>54</v>
      </c>
      <c r="C80" s="114"/>
      <c r="D80" s="114"/>
      <c r="E80" s="114"/>
      <c r="F80" s="114"/>
      <c r="G80" s="114"/>
      <c r="H80" s="114"/>
      <c r="I80" s="33">
        <f>SUM(I81:I82)</f>
        <v>434.915797</v>
      </c>
      <c r="J80" s="33"/>
      <c r="K80" s="107"/>
    </row>
    <row r="81" s="5" customFormat="1" ht="40.5" spans="1:11">
      <c r="A81" s="21">
        <v>1</v>
      </c>
      <c r="B81" s="21" t="s">
        <v>951</v>
      </c>
      <c r="C81" s="60" t="s">
        <v>318</v>
      </c>
      <c r="D81" s="21" t="s">
        <v>952</v>
      </c>
      <c r="E81" s="60" t="s">
        <v>342</v>
      </c>
      <c r="F81" s="60" t="s">
        <v>566</v>
      </c>
      <c r="G81" s="21" t="s">
        <v>953</v>
      </c>
      <c r="H81" s="21" t="s">
        <v>954</v>
      </c>
      <c r="I81" s="34">
        <v>150.864086</v>
      </c>
      <c r="J81" s="108"/>
      <c r="K81" s="77" t="s">
        <v>17</v>
      </c>
    </row>
    <row r="82" s="5" customFormat="1" ht="67.5" spans="1:11">
      <c r="A82" s="21">
        <v>2</v>
      </c>
      <c r="B82" s="21" t="s">
        <v>955</v>
      </c>
      <c r="C82" s="60" t="s">
        <v>318</v>
      </c>
      <c r="D82" s="21" t="s">
        <v>956</v>
      </c>
      <c r="E82" s="60" t="s">
        <v>342</v>
      </c>
      <c r="F82" s="60" t="s">
        <v>566</v>
      </c>
      <c r="G82" s="21" t="s">
        <v>957</v>
      </c>
      <c r="H82" s="21" t="s">
        <v>958</v>
      </c>
      <c r="I82" s="34">
        <v>284.051711</v>
      </c>
      <c r="J82" s="108"/>
      <c r="K82" s="77" t="s">
        <v>17</v>
      </c>
    </row>
    <row r="83" s="81" customFormat="1" ht="37.5" spans="1:11">
      <c r="A83" s="93" t="s">
        <v>613</v>
      </c>
      <c r="B83" s="93" t="s">
        <v>59</v>
      </c>
      <c r="C83" s="94"/>
      <c r="D83" s="94"/>
      <c r="E83" s="94"/>
      <c r="F83" s="94"/>
      <c r="G83" s="94"/>
      <c r="H83" s="94"/>
      <c r="I83" s="106">
        <f>SUM(I84:I109)</f>
        <v>1098.128</v>
      </c>
      <c r="J83" s="106"/>
      <c r="K83" s="107"/>
    </row>
    <row r="84" s="5" customFormat="1" ht="40.5" spans="1:11">
      <c r="A84" s="67" t="s">
        <v>635</v>
      </c>
      <c r="B84" s="21" t="s">
        <v>959</v>
      </c>
      <c r="C84" s="21" t="s">
        <v>148</v>
      </c>
      <c r="D84" s="21" t="s">
        <v>960</v>
      </c>
      <c r="E84" s="60" t="s">
        <v>342</v>
      </c>
      <c r="F84" s="60" t="s">
        <v>566</v>
      </c>
      <c r="G84" s="62" t="s">
        <v>961</v>
      </c>
      <c r="H84" s="62" t="s">
        <v>962</v>
      </c>
      <c r="I84" s="34">
        <v>98</v>
      </c>
      <c r="J84" s="108"/>
      <c r="K84" s="109" t="s">
        <v>582</v>
      </c>
    </row>
    <row r="85" s="5" customFormat="1" ht="40.5" spans="1:11">
      <c r="A85" s="67" t="s">
        <v>627</v>
      </c>
      <c r="B85" s="68" t="s">
        <v>963</v>
      </c>
      <c r="C85" s="96" t="s">
        <v>194</v>
      </c>
      <c r="D85" s="63" t="s">
        <v>964</v>
      </c>
      <c r="E85" s="60" t="s">
        <v>342</v>
      </c>
      <c r="F85" s="60" t="s">
        <v>566</v>
      </c>
      <c r="G85" s="63" t="s">
        <v>965</v>
      </c>
      <c r="H85" s="63" t="s">
        <v>966</v>
      </c>
      <c r="I85" s="34">
        <v>10</v>
      </c>
      <c r="J85" s="108"/>
      <c r="K85" s="77" t="s">
        <v>17</v>
      </c>
    </row>
    <row r="86" s="5" customFormat="1" ht="27" spans="1:12">
      <c r="A86" s="67" t="s">
        <v>644</v>
      </c>
      <c r="B86" s="115" t="s">
        <v>967</v>
      </c>
      <c r="C86" s="21" t="s">
        <v>968</v>
      </c>
      <c r="D86" s="21" t="s">
        <v>949</v>
      </c>
      <c r="E86" s="60" t="s">
        <v>342</v>
      </c>
      <c r="F86" s="60" t="s">
        <v>566</v>
      </c>
      <c r="G86" s="115" t="s">
        <v>969</v>
      </c>
      <c r="H86" s="115" t="s">
        <v>970</v>
      </c>
      <c r="I86" s="120">
        <v>9.828</v>
      </c>
      <c r="J86" s="108"/>
      <c r="K86" s="109" t="s">
        <v>307</v>
      </c>
      <c r="L86" s="120">
        <v>9.828</v>
      </c>
    </row>
    <row r="87" s="5" customFormat="1" ht="27" spans="1:12">
      <c r="A87" s="67" t="s">
        <v>649</v>
      </c>
      <c r="B87" s="115" t="s">
        <v>971</v>
      </c>
      <c r="C87" s="21" t="s">
        <v>968</v>
      </c>
      <c r="D87" s="21" t="s">
        <v>949</v>
      </c>
      <c r="E87" s="60" t="s">
        <v>342</v>
      </c>
      <c r="F87" s="60" t="s">
        <v>566</v>
      </c>
      <c r="G87" s="115" t="s">
        <v>972</v>
      </c>
      <c r="H87" s="115" t="s">
        <v>970</v>
      </c>
      <c r="I87" s="120">
        <v>14.532</v>
      </c>
      <c r="J87" s="108"/>
      <c r="K87" s="109" t="s">
        <v>307</v>
      </c>
      <c r="L87" s="120">
        <v>14.532</v>
      </c>
    </row>
    <row r="88" s="5" customFormat="1" ht="27" spans="1:12">
      <c r="A88" s="67" t="s">
        <v>654</v>
      </c>
      <c r="B88" s="115" t="s">
        <v>973</v>
      </c>
      <c r="C88" s="21" t="s">
        <v>968</v>
      </c>
      <c r="D88" s="21" t="s">
        <v>949</v>
      </c>
      <c r="E88" s="60" t="s">
        <v>342</v>
      </c>
      <c r="F88" s="60" t="s">
        <v>566</v>
      </c>
      <c r="G88" s="115" t="s">
        <v>974</v>
      </c>
      <c r="H88" s="115" t="s">
        <v>970</v>
      </c>
      <c r="I88" s="120">
        <v>19.46</v>
      </c>
      <c r="J88" s="108"/>
      <c r="K88" s="109" t="s">
        <v>307</v>
      </c>
      <c r="L88" s="120">
        <v>19.46</v>
      </c>
    </row>
    <row r="89" s="5" customFormat="1" ht="27" spans="1:12">
      <c r="A89" s="67" t="s">
        <v>660</v>
      </c>
      <c r="B89" s="115" t="s">
        <v>975</v>
      </c>
      <c r="C89" s="21" t="s">
        <v>968</v>
      </c>
      <c r="D89" s="21" t="s">
        <v>949</v>
      </c>
      <c r="E89" s="60" t="s">
        <v>342</v>
      </c>
      <c r="F89" s="60" t="s">
        <v>566</v>
      </c>
      <c r="G89" s="115" t="s">
        <v>972</v>
      </c>
      <c r="H89" s="115" t="s">
        <v>970</v>
      </c>
      <c r="I89" s="120">
        <v>14.532</v>
      </c>
      <c r="J89" s="108"/>
      <c r="K89" s="109" t="s">
        <v>307</v>
      </c>
      <c r="L89" s="120">
        <v>14.532</v>
      </c>
    </row>
    <row r="90" s="5" customFormat="1" ht="27" spans="1:12">
      <c r="A90" s="67" t="s">
        <v>664</v>
      </c>
      <c r="B90" s="115" t="s">
        <v>976</v>
      </c>
      <c r="C90" s="21" t="s">
        <v>968</v>
      </c>
      <c r="D90" s="21" t="s">
        <v>949</v>
      </c>
      <c r="E90" s="60" t="s">
        <v>342</v>
      </c>
      <c r="F90" s="60" t="s">
        <v>566</v>
      </c>
      <c r="G90" s="115" t="s">
        <v>972</v>
      </c>
      <c r="H90" s="115" t="s">
        <v>970</v>
      </c>
      <c r="I90" s="120">
        <v>14.532</v>
      </c>
      <c r="J90" s="108"/>
      <c r="K90" s="109" t="s">
        <v>307</v>
      </c>
      <c r="L90" s="120">
        <v>14.532</v>
      </c>
    </row>
    <row r="91" s="5" customFormat="1" ht="27" spans="1:12">
      <c r="A91" s="67" t="s">
        <v>668</v>
      </c>
      <c r="B91" s="115" t="s">
        <v>977</v>
      </c>
      <c r="C91" s="21" t="s">
        <v>968</v>
      </c>
      <c r="D91" s="21" t="s">
        <v>949</v>
      </c>
      <c r="E91" s="60" t="s">
        <v>342</v>
      </c>
      <c r="F91" s="60" t="s">
        <v>566</v>
      </c>
      <c r="G91" s="115" t="s">
        <v>972</v>
      </c>
      <c r="H91" s="115" t="s">
        <v>970</v>
      </c>
      <c r="I91" s="120">
        <v>14.532</v>
      </c>
      <c r="J91" s="108"/>
      <c r="K91" s="109" t="s">
        <v>307</v>
      </c>
      <c r="L91" s="120">
        <v>14.532</v>
      </c>
    </row>
    <row r="92" s="5" customFormat="1" ht="27" spans="1:12">
      <c r="A92" s="67" t="s">
        <v>672</v>
      </c>
      <c r="B92" s="115" t="s">
        <v>978</v>
      </c>
      <c r="C92" s="21" t="s">
        <v>968</v>
      </c>
      <c r="D92" s="21" t="s">
        <v>949</v>
      </c>
      <c r="E92" s="60" t="s">
        <v>342</v>
      </c>
      <c r="F92" s="60" t="s">
        <v>566</v>
      </c>
      <c r="G92" s="115" t="s">
        <v>972</v>
      </c>
      <c r="H92" s="115" t="s">
        <v>970</v>
      </c>
      <c r="I92" s="120">
        <v>14.532</v>
      </c>
      <c r="J92" s="108"/>
      <c r="K92" s="109" t="s">
        <v>307</v>
      </c>
      <c r="L92" s="120">
        <v>14.532</v>
      </c>
    </row>
    <row r="93" s="5" customFormat="1" ht="27" spans="1:12">
      <c r="A93" s="67" t="s">
        <v>677</v>
      </c>
      <c r="B93" s="115" t="s">
        <v>979</v>
      </c>
      <c r="C93" s="21" t="s">
        <v>968</v>
      </c>
      <c r="D93" s="21" t="s">
        <v>949</v>
      </c>
      <c r="E93" s="60" t="s">
        <v>342</v>
      </c>
      <c r="F93" s="60" t="s">
        <v>566</v>
      </c>
      <c r="G93" s="115" t="s">
        <v>972</v>
      </c>
      <c r="H93" s="115" t="s">
        <v>970</v>
      </c>
      <c r="I93" s="120">
        <v>14.532</v>
      </c>
      <c r="J93" s="108"/>
      <c r="K93" s="109" t="s">
        <v>307</v>
      </c>
      <c r="L93" s="120">
        <v>14.532</v>
      </c>
    </row>
    <row r="94" s="5" customFormat="1" ht="27" spans="1:12">
      <c r="A94" s="67" t="s">
        <v>680</v>
      </c>
      <c r="B94" s="115" t="s">
        <v>980</v>
      </c>
      <c r="C94" s="21" t="s">
        <v>968</v>
      </c>
      <c r="D94" s="21" t="s">
        <v>949</v>
      </c>
      <c r="E94" s="60" t="s">
        <v>342</v>
      </c>
      <c r="F94" s="60" t="s">
        <v>566</v>
      </c>
      <c r="G94" s="115" t="s">
        <v>972</v>
      </c>
      <c r="H94" s="115" t="s">
        <v>970</v>
      </c>
      <c r="I94" s="120">
        <v>14.532</v>
      </c>
      <c r="J94" s="108"/>
      <c r="K94" s="109" t="s">
        <v>307</v>
      </c>
      <c r="L94" s="120">
        <v>14.532</v>
      </c>
    </row>
    <row r="95" s="5" customFormat="1" ht="27" spans="1:12">
      <c r="A95" s="67" t="s">
        <v>685</v>
      </c>
      <c r="B95" s="115" t="s">
        <v>981</v>
      </c>
      <c r="C95" s="21" t="s">
        <v>968</v>
      </c>
      <c r="D95" s="21" t="s">
        <v>949</v>
      </c>
      <c r="E95" s="60" t="s">
        <v>342</v>
      </c>
      <c r="F95" s="60" t="s">
        <v>566</v>
      </c>
      <c r="G95" s="115" t="s">
        <v>972</v>
      </c>
      <c r="H95" s="115" t="s">
        <v>970</v>
      </c>
      <c r="I95" s="120">
        <v>14.532</v>
      </c>
      <c r="J95" s="108"/>
      <c r="K95" s="109" t="s">
        <v>307</v>
      </c>
      <c r="L95" s="120">
        <v>14.532</v>
      </c>
    </row>
    <row r="96" s="5" customFormat="1" ht="27" spans="1:12">
      <c r="A96" s="67" t="s">
        <v>690</v>
      </c>
      <c r="B96" s="115" t="s">
        <v>982</v>
      </c>
      <c r="C96" s="21" t="s">
        <v>968</v>
      </c>
      <c r="D96" s="21" t="s">
        <v>949</v>
      </c>
      <c r="E96" s="60" t="s">
        <v>342</v>
      </c>
      <c r="F96" s="60" t="s">
        <v>566</v>
      </c>
      <c r="G96" s="115" t="s">
        <v>972</v>
      </c>
      <c r="H96" s="115" t="s">
        <v>970</v>
      </c>
      <c r="I96" s="120">
        <v>14.532</v>
      </c>
      <c r="J96" s="108"/>
      <c r="K96" s="109" t="s">
        <v>307</v>
      </c>
      <c r="L96" s="120">
        <v>14.532</v>
      </c>
    </row>
    <row r="97" s="5" customFormat="1" ht="27" spans="1:12">
      <c r="A97" s="67" t="s">
        <v>695</v>
      </c>
      <c r="B97" s="115" t="s">
        <v>983</v>
      </c>
      <c r="C97" s="21" t="s">
        <v>968</v>
      </c>
      <c r="D97" s="21" t="s">
        <v>949</v>
      </c>
      <c r="E97" s="60" t="s">
        <v>342</v>
      </c>
      <c r="F97" s="60" t="s">
        <v>566</v>
      </c>
      <c r="G97" s="115" t="s">
        <v>972</v>
      </c>
      <c r="H97" s="115" t="s">
        <v>970</v>
      </c>
      <c r="I97" s="120">
        <v>14.532</v>
      </c>
      <c r="J97" s="108"/>
      <c r="K97" s="109" t="s">
        <v>307</v>
      </c>
      <c r="L97" s="120">
        <v>14.532</v>
      </c>
    </row>
    <row r="98" s="5" customFormat="1" ht="40.5" spans="1:12">
      <c r="A98" s="67" t="s">
        <v>700</v>
      </c>
      <c r="B98" s="115" t="s">
        <v>984</v>
      </c>
      <c r="C98" s="21" t="s">
        <v>968</v>
      </c>
      <c r="D98" s="21" t="s">
        <v>949</v>
      </c>
      <c r="E98" s="60" t="s">
        <v>342</v>
      </c>
      <c r="F98" s="60" t="s">
        <v>566</v>
      </c>
      <c r="G98" s="115" t="s">
        <v>985</v>
      </c>
      <c r="H98" s="115" t="s">
        <v>970</v>
      </c>
      <c r="I98" s="120">
        <v>91.965</v>
      </c>
      <c r="J98" s="108"/>
      <c r="K98" s="109" t="s">
        <v>307</v>
      </c>
      <c r="L98" s="120">
        <v>91.965</v>
      </c>
    </row>
    <row r="99" s="5" customFormat="1" ht="40.5" spans="1:12">
      <c r="A99" s="67" t="s">
        <v>705</v>
      </c>
      <c r="B99" s="115" t="s">
        <v>986</v>
      </c>
      <c r="C99" s="21" t="s">
        <v>968</v>
      </c>
      <c r="D99" s="21" t="s">
        <v>949</v>
      </c>
      <c r="E99" s="60" t="s">
        <v>342</v>
      </c>
      <c r="F99" s="60" t="s">
        <v>566</v>
      </c>
      <c r="G99" s="115" t="s">
        <v>987</v>
      </c>
      <c r="H99" s="115" t="s">
        <v>970</v>
      </c>
      <c r="I99" s="120">
        <v>65.88</v>
      </c>
      <c r="J99" s="108"/>
      <c r="K99" s="109" t="s">
        <v>307</v>
      </c>
      <c r="L99" s="120">
        <v>65.88</v>
      </c>
    </row>
    <row r="100" s="5" customFormat="1" ht="40.5" spans="1:12">
      <c r="A100" s="67" t="s">
        <v>711</v>
      </c>
      <c r="B100" s="115" t="s">
        <v>988</v>
      </c>
      <c r="C100" s="21" t="s">
        <v>968</v>
      </c>
      <c r="D100" s="21" t="s">
        <v>949</v>
      </c>
      <c r="E100" s="60" t="s">
        <v>342</v>
      </c>
      <c r="F100" s="60" t="s">
        <v>566</v>
      </c>
      <c r="G100" s="115" t="s">
        <v>989</v>
      </c>
      <c r="H100" s="115" t="s">
        <v>970</v>
      </c>
      <c r="I100" s="120">
        <v>68.85</v>
      </c>
      <c r="J100" s="108"/>
      <c r="K100" s="109" t="s">
        <v>307</v>
      </c>
      <c r="L100" s="120">
        <v>68.85</v>
      </c>
    </row>
    <row r="101" s="5" customFormat="1" ht="40.5" spans="1:12">
      <c r="A101" s="67" t="s">
        <v>716</v>
      </c>
      <c r="B101" s="115" t="s">
        <v>990</v>
      </c>
      <c r="C101" s="21" t="s">
        <v>968</v>
      </c>
      <c r="D101" s="21" t="s">
        <v>949</v>
      </c>
      <c r="E101" s="60" t="s">
        <v>342</v>
      </c>
      <c r="F101" s="60" t="s">
        <v>566</v>
      </c>
      <c r="G101" s="115" t="s">
        <v>991</v>
      </c>
      <c r="H101" s="115" t="s">
        <v>970</v>
      </c>
      <c r="I101" s="120">
        <v>88.005</v>
      </c>
      <c r="J101" s="108"/>
      <c r="K101" s="109" t="s">
        <v>307</v>
      </c>
      <c r="L101" s="120">
        <v>88.005</v>
      </c>
    </row>
    <row r="102" s="5" customFormat="1" ht="40.5" spans="1:12">
      <c r="A102" s="67" t="s">
        <v>721</v>
      </c>
      <c r="B102" s="115" t="s">
        <v>992</v>
      </c>
      <c r="C102" s="21" t="s">
        <v>968</v>
      </c>
      <c r="D102" s="21" t="s">
        <v>949</v>
      </c>
      <c r="E102" s="60" t="s">
        <v>342</v>
      </c>
      <c r="F102" s="60" t="s">
        <v>566</v>
      </c>
      <c r="G102" s="115" t="s">
        <v>993</v>
      </c>
      <c r="H102" s="115" t="s">
        <v>970</v>
      </c>
      <c r="I102" s="120">
        <v>66.375</v>
      </c>
      <c r="J102" s="108"/>
      <c r="K102" s="109" t="s">
        <v>307</v>
      </c>
      <c r="L102" s="120">
        <v>66.375</v>
      </c>
    </row>
    <row r="103" s="5" customFormat="1" ht="40.5" spans="1:12">
      <c r="A103" s="67" t="s">
        <v>725</v>
      </c>
      <c r="B103" s="115" t="s">
        <v>994</v>
      </c>
      <c r="C103" s="21" t="s">
        <v>968</v>
      </c>
      <c r="D103" s="21" t="s">
        <v>949</v>
      </c>
      <c r="E103" s="60" t="s">
        <v>342</v>
      </c>
      <c r="F103" s="60" t="s">
        <v>566</v>
      </c>
      <c r="G103" s="115" t="s">
        <v>995</v>
      </c>
      <c r="H103" s="115" t="s">
        <v>970</v>
      </c>
      <c r="I103" s="120">
        <v>69.84</v>
      </c>
      <c r="J103" s="108"/>
      <c r="K103" s="109" t="s">
        <v>307</v>
      </c>
      <c r="L103" s="120">
        <v>69.84</v>
      </c>
    </row>
    <row r="104" s="5" customFormat="1" ht="40.5" spans="1:12">
      <c r="A104" s="67" t="s">
        <v>730</v>
      </c>
      <c r="B104" s="115" t="s">
        <v>996</v>
      </c>
      <c r="C104" s="21" t="s">
        <v>968</v>
      </c>
      <c r="D104" s="21" t="s">
        <v>949</v>
      </c>
      <c r="E104" s="60" t="s">
        <v>342</v>
      </c>
      <c r="F104" s="60" t="s">
        <v>566</v>
      </c>
      <c r="G104" s="115" t="s">
        <v>997</v>
      </c>
      <c r="H104" s="115" t="s">
        <v>970</v>
      </c>
      <c r="I104" s="120">
        <v>67.365</v>
      </c>
      <c r="J104" s="108"/>
      <c r="K104" s="109" t="s">
        <v>307</v>
      </c>
      <c r="L104" s="120">
        <v>67.365</v>
      </c>
    </row>
    <row r="105" s="5" customFormat="1" ht="40.5" spans="1:12">
      <c r="A105" s="67" t="s">
        <v>735</v>
      </c>
      <c r="B105" s="115" t="s">
        <v>998</v>
      </c>
      <c r="C105" s="21" t="s">
        <v>968</v>
      </c>
      <c r="D105" s="21" t="s">
        <v>949</v>
      </c>
      <c r="E105" s="60" t="s">
        <v>342</v>
      </c>
      <c r="F105" s="60" t="s">
        <v>566</v>
      </c>
      <c r="G105" s="115" t="s">
        <v>999</v>
      </c>
      <c r="H105" s="115" t="s">
        <v>970</v>
      </c>
      <c r="I105" s="120">
        <v>67.86</v>
      </c>
      <c r="J105" s="108"/>
      <c r="K105" s="109" t="s">
        <v>307</v>
      </c>
      <c r="L105" s="120">
        <v>67.86</v>
      </c>
    </row>
    <row r="106" s="5" customFormat="1" ht="40.5" spans="1:12">
      <c r="A106" s="67" t="s">
        <v>739</v>
      </c>
      <c r="B106" s="115" t="s">
        <v>1000</v>
      </c>
      <c r="C106" s="21" t="s">
        <v>968</v>
      </c>
      <c r="D106" s="21" t="s">
        <v>949</v>
      </c>
      <c r="E106" s="60" t="s">
        <v>342</v>
      </c>
      <c r="F106" s="60" t="s">
        <v>566</v>
      </c>
      <c r="G106" s="115" t="s">
        <v>1001</v>
      </c>
      <c r="H106" s="115" t="s">
        <v>970</v>
      </c>
      <c r="I106" s="120">
        <v>88.71</v>
      </c>
      <c r="J106" s="108"/>
      <c r="K106" s="109" t="s">
        <v>307</v>
      </c>
      <c r="L106" s="120">
        <v>88.71</v>
      </c>
    </row>
    <row r="107" s="5" customFormat="1" ht="40.5" spans="1:12">
      <c r="A107" s="67" t="s">
        <v>744</v>
      </c>
      <c r="B107" s="115" t="s">
        <v>1002</v>
      </c>
      <c r="C107" s="21" t="s">
        <v>968</v>
      </c>
      <c r="D107" s="21" t="s">
        <v>949</v>
      </c>
      <c r="E107" s="60" t="s">
        <v>342</v>
      </c>
      <c r="F107" s="60" t="s">
        <v>566</v>
      </c>
      <c r="G107" s="115" t="s">
        <v>999</v>
      </c>
      <c r="H107" s="115" t="s">
        <v>970</v>
      </c>
      <c r="I107" s="120">
        <v>67.86</v>
      </c>
      <c r="J107" s="108"/>
      <c r="K107" s="109" t="s">
        <v>307</v>
      </c>
      <c r="L107" s="120">
        <v>67.86</v>
      </c>
    </row>
    <row r="108" s="5" customFormat="1" ht="40.5" spans="1:12">
      <c r="A108" s="67" t="s">
        <v>749</v>
      </c>
      <c r="B108" s="115" t="s">
        <v>1003</v>
      </c>
      <c r="C108" s="21" t="s">
        <v>968</v>
      </c>
      <c r="D108" s="21" t="s">
        <v>949</v>
      </c>
      <c r="E108" s="60" t="s">
        <v>342</v>
      </c>
      <c r="F108" s="60" t="s">
        <v>566</v>
      </c>
      <c r="G108" s="115" t="s">
        <v>1004</v>
      </c>
      <c r="H108" s="115" t="s">
        <v>970</v>
      </c>
      <c r="I108" s="120">
        <v>67.86</v>
      </c>
      <c r="J108" s="108"/>
      <c r="K108" s="109" t="s">
        <v>307</v>
      </c>
      <c r="L108" s="120">
        <v>67.86</v>
      </c>
    </row>
    <row r="109" s="5" customFormat="1" ht="27" spans="1:12">
      <c r="A109" s="67" t="s">
        <v>754</v>
      </c>
      <c r="B109" s="115" t="s">
        <v>1005</v>
      </c>
      <c r="C109" s="21" t="s">
        <v>968</v>
      </c>
      <c r="D109" s="21" t="s">
        <v>949</v>
      </c>
      <c r="E109" s="60" t="s">
        <v>342</v>
      </c>
      <c r="F109" s="60" t="s">
        <v>566</v>
      </c>
      <c r="G109" s="115" t="s">
        <v>1006</v>
      </c>
      <c r="H109" s="115" t="s">
        <v>970</v>
      </c>
      <c r="I109" s="120">
        <v>4.95</v>
      </c>
      <c r="J109" s="108"/>
      <c r="K109" s="109" t="s">
        <v>307</v>
      </c>
      <c r="L109" s="120">
        <v>4.95</v>
      </c>
    </row>
    <row r="110" s="82" customFormat="1" ht="18.75" spans="1:11">
      <c r="A110" s="93" t="s">
        <v>622</v>
      </c>
      <c r="B110" s="93" t="s">
        <v>63</v>
      </c>
      <c r="C110" s="93"/>
      <c r="D110" s="93"/>
      <c r="E110" s="93"/>
      <c r="F110" s="93"/>
      <c r="G110" s="93"/>
      <c r="H110" s="93"/>
      <c r="I110" s="106">
        <f>I111</f>
        <v>248.685495</v>
      </c>
      <c r="J110" s="106"/>
      <c r="K110" s="106"/>
    </row>
    <row r="111" s="5" customFormat="1" ht="54" spans="1:11">
      <c r="A111" s="67" t="s">
        <v>635</v>
      </c>
      <c r="B111" s="21" t="s">
        <v>1007</v>
      </c>
      <c r="C111" s="21" t="s">
        <v>64</v>
      </c>
      <c r="D111" s="21" t="s">
        <v>65</v>
      </c>
      <c r="E111" s="60" t="s">
        <v>342</v>
      </c>
      <c r="F111" s="60" t="s">
        <v>566</v>
      </c>
      <c r="G111" s="23" t="s">
        <v>1008</v>
      </c>
      <c r="H111" s="21" t="s">
        <v>1009</v>
      </c>
      <c r="I111" s="34">
        <v>248.685495</v>
      </c>
      <c r="J111" s="108"/>
      <c r="K111" s="109" t="s">
        <v>17</v>
      </c>
    </row>
    <row r="112" s="11" customFormat="1" spans="1:11">
      <c r="A112" s="116"/>
      <c r="B112" s="42"/>
      <c r="C112" s="42"/>
      <c r="D112" s="42"/>
      <c r="E112" s="42"/>
      <c r="F112" s="42"/>
      <c r="G112" s="42"/>
      <c r="H112" s="42"/>
      <c r="I112" s="47"/>
      <c r="J112" s="47"/>
      <c r="K112" s="121"/>
    </row>
    <row r="113" s="11" customFormat="1" spans="1:11">
      <c r="A113" s="116"/>
      <c r="B113" s="42"/>
      <c r="C113" s="42"/>
      <c r="D113" s="42"/>
      <c r="E113" s="42"/>
      <c r="F113" s="42"/>
      <c r="G113" s="42"/>
      <c r="H113" s="42"/>
      <c r="I113" s="47"/>
      <c r="J113" s="47"/>
      <c r="K113" s="121"/>
    </row>
    <row r="114" s="11" customFormat="1" spans="1:11">
      <c r="A114" s="116"/>
      <c r="B114" s="42"/>
      <c r="C114" s="42"/>
      <c r="D114" s="42"/>
      <c r="E114" s="42"/>
      <c r="F114" s="42"/>
      <c r="G114" s="42"/>
      <c r="H114" s="42"/>
      <c r="I114" s="47"/>
      <c r="J114" s="47"/>
      <c r="K114" s="121"/>
    </row>
    <row r="115" s="11" customFormat="1" spans="1:11">
      <c r="A115" s="116"/>
      <c r="B115" s="42"/>
      <c r="C115" s="42"/>
      <c r="D115" s="42"/>
      <c r="E115" s="42"/>
      <c r="F115" s="42"/>
      <c r="G115" s="42"/>
      <c r="H115" s="42"/>
      <c r="I115" s="47"/>
      <c r="J115" s="47"/>
      <c r="K115" s="121"/>
    </row>
    <row r="116" s="11" customFormat="1" spans="1:11">
      <c r="A116" s="116"/>
      <c r="B116" s="42"/>
      <c r="C116" s="42"/>
      <c r="D116" s="42"/>
      <c r="E116" s="42"/>
      <c r="F116" s="42"/>
      <c r="G116" s="42"/>
      <c r="H116" s="42"/>
      <c r="I116" s="47"/>
      <c r="J116" s="47"/>
      <c r="K116" s="121"/>
    </row>
    <row r="117" s="11" customFormat="1" spans="1:11">
      <c r="A117" s="116"/>
      <c r="B117" s="42"/>
      <c r="C117" s="42"/>
      <c r="D117" s="42"/>
      <c r="E117" s="42"/>
      <c r="F117" s="42"/>
      <c r="G117" s="42"/>
      <c r="H117" s="42"/>
      <c r="I117" s="47"/>
      <c r="J117" s="47"/>
      <c r="K117" s="121"/>
    </row>
    <row r="118" s="11" customFormat="1" spans="1:11">
      <c r="A118" s="116"/>
      <c r="B118" s="42"/>
      <c r="C118" s="42"/>
      <c r="D118" s="42"/>
      <c r="E118" s="42"/>
      <c r="F118" s="42"/>
      <c r="G118" s="42"/>
      <c r="H118" s="42"/>
      <c r="I118" s="47"/>
      <c r="J118" s="47"/>
      <c r="K118" s="121"/>
    </row>
    <row r="119" s="11" customFormat="1" spans="1:11">
      <c r="A119" s="116"/>
      <c r="B119" s="42"/>
      <c r="C119" s="42"/>
      <c r="D119" s="42"/>
      <c r="E119" s="42"/>
      <c r="F119" s="42"/>
      <c r="G119" s="42"/>
      <c r="H119" s="42"/>
      <c r="I119" s="47"/>
      <c r="J119" s="47"/>
      <c r="K119" s="121"/>
    </row>
    <row r="120" s="11" customFormat="1" spans="1:11">
      <c r="A120" s="116"/>
      <c r="B120" s="42"/>
      <c r="C120" s="42"/>
      <c r="D120" s="42"/>
      <c r="E120" s="42"/>
      <c r="F120" s="42"/>
      <c r="G120" s="42"/>
      <c r="H120" s="42"/>
      <c r="I120" s="47"/>
      <c r="J120" s="47"/>
      <c r="K120" s="121"/>
    </row>
    <row r="121" s="11" customFormat="1" spans="1:11">
      <c r="A121" s="116"/>
      <c r="B121" s="42"/>
      <c r="C121" s="42"/>
      <c r="D121" s="42"/>
      <c r="E121" s="42"/>
      <c r="F121" s="42"/>
      <c r="G121" s="42"/>
      <c r="H121" s="42"/>
      <c r="I121" s="47"/>
      <c r="J121" s="47"/>
      <c r="K121" s="121"/>
    </row>
    <row r="122" s="11" customFormat="1" spans="1:11">
      <c r="A122" s="116"/>
      <c r="B122" s="42"/>
      <c r="C122" s="42"/>
      <c r="D122" s="42"/>
      <c r="E122" s="42"/>
      <c r="F122" s="42"/>
      <c r="G122" s="42"/>
      <c r="H122" s="42"/>
      <c r="I122" s="47"/>
      <c r="J122" s="47"/>
      <c r="K122" s="121"/>
    </row>
    <row r="123" s="11" customFormat="1" spans="1:11">
      <c r="A123" s="116"/>
      <c r="B123" s="42"/>
      <c r="C123" s="42"/>
      <c r="D123" s="42"/>
      <c r="E123" s="42"/>
      <c r="F123" s="42"/>
      <c r="G123" s="42"/>
      <c r="H123" s="42"/>
      <c r="I123" s="47"/>
      <c r="J123" s="47"/>
      <c r="K123" s="121"/>
    </row>
    <row r="124" s="11" customFormat="1" spans="1:11">
      <c r="A124" s="116"/>
      <c r="B124" s="42"/>
      <c r="C124" s="42"/>
      <c r="D124" s="42"/>
      <c r="E124" s="42"/>
      <c r="F124" s="42"/>
      <c r="G124" s="42"/>
      <c r="H124" s="42"/>
      <c r="I124" s="47"/>
      <c r="J124" s="47"/>
      <c r="K124" s="121"/>
    </row>
    <row r="125" s="11" customFormat="1" spans="1:11">
      <c r="A125" s="116"/>
      <c r="B125" s="42"/>
      <c r="C125" s="42"/>
      <c r="D125" s="42"/>
      <c r="E125" s="42"/>
      <c r="F125" s="42"/>
      <c r="G125" s="42"/>
      <c r="H125" s="42"/>
      <c r="I125" s="47"/>
      <c r="J125" s="47"/>
      <c r="K125" s="121"/>
    </row>
    <row r="126" s="11" customFormat="1" spans="1:11">
      <c r="A126" s="116"/>
      <c r="B126" s="42"/>
      <c r="C126" s="42"/>
      <c r="D126" s="42"/>
      <c r="E126" s="42"/>
      <c r="F126" s="42"/>
      <c r="G126" s="42"/>
      <c r="H126" s="42"/>
      <c r="I126" s="47"/>
      <c r="J126" s="47"/>
      <c r="K126" s="121"/>
    </row>
    <row r="127" s="11" customFormat="1" spans="1:11">
      <c r="A127" s="116"/>
      <c r="B127" s="42"/>
      <c r="C127" s="42"/>
      <c r="D127" s="42"/>
      <c r="E127" s="42"/>
      <c r="F127" s="42"/>
      <c r="G127" s="42"/>
      <c r="H127" s="42"/>
      <c r="I127" s="47"/>
      <c r="J127" s="47"/>
      <c r="K127" s="121"/>
    </row>
    <row r="128" s="11" customFormat="1" spans="1:11">
      <c r="A128" s="116"/>
      <c r="B128" s="42"/>
      <c r="C128" s="42"/>
      <c r="D128" s="42"/>
      <c r="E128" s="42"/>
      <c r="F128" s="42"/>
      <c r="G128" s="42"/>
      <c r="H128" s="42"/>
      <c r="I128" s="47"/>
      <c r="J128" s="47"/>
      <c r="K128" s="121"/>
    </row>
    <row r="129" s="11" customFormat="1" spans="1:11">
      <c r="A129" s="116"/>
      <c r="B129" s="42"/>
      <c r="C129" s="42"/>
      <c r="D129" s="42"/>
      <c r="E129" s="42"/>
      <c r="F129" s="42"/>
      <c r="G129" s="42"/>
      <c r="H129" s="42"/>
      <c r="I129" s="47"/>
      <c r="J129" s="47"/>
      <c r="K129" s="121"/>
    </row>
    <row r="130" s="11" customFormat="1" spans="1:11">
      <c r="A130" s="116"/>
      <c r="B130" s="42"/>
      <c r="C130" s="42"/>
      <c r="D130" s="42"/>
      <c r="E130" s="42"/>
      <c r="F130" s="42"/>
      <c r="G130" s="42"/>
      <c r="H130" s="42"/>
      <c r="I130" s="47"/>
      <c r="J130" s="47"/>
      <c r="K130" s="121"/>
    </row>
    <row r="131" s="11" customFormat="1" spans="1:11">
      <c r="A131" s="116"/>
      <c r="B131" s="42"/>
      <c r="C131" s="42"/>
      <c r="D131" s="42"/>
      <c r="E131" s="42"/>
      <c r="F131" s="42"/>
      <c r="G131" s="42"/>
      <c r="H131" s="42"/>
      <c r="I131" s="47"/>
      <c r="J131" s="47"/>
      <c r="K131" s="121"/>
    </row>
    <row r="132" s="11" customFormat="1" spans="1:11">
      <c r="A132" s="116"/>
      <c r="B132" s="42"/>
      <c r="C132" s="42"/>
      <c r="D132" s="42"/>
      <c r="E132" s="42"/>
      <c r="F132" s="42"/>
      <c r="G132" s="42"/>
      <c r="H132" s="42"/>
      <c r="I132" s="47"/>
      <c r="J132" s="47"/>
      <c r="K132" s="121"/>
    </row>
    <row r="133" s="11" customFormat="1" spans="1:11">
      <c r="A133" s="116"/>
      <c r="B133" s="42"/>
      <c r="C133" s="42"/>
      <c r="D133" s="42"/>
      <c r="E133" s="42"/>
      <c r="F133" s="42"/>
      <c r="G133" s="42"/>
      <c r="H133" s="42"/>
      <c r="I133" s="47"/>
      <c r="J133" s="47"/>
      <c r="K133" s="121"/>
    </row>
    <row r="134" s="11" customFormat="1" spans="1:11">
      <c r="A134" s="116"/>
      <c r="B134" s="42"/>
      <c r="C134" s="42"/>
      <c r="D134" s="42"/>
      <c r="E134" s="42"/>
      <c r="F134" s="42"/>
      <c r="G134" s="42"/>
      <c r="H134" s="42"/>
      <c r="I134" s="47"/>
      <c r="J134" s="47"/>
      <c r="K134" s="121"/>
    </row>
    <row r="135" s="11" customFormat="1" spans="1:11">
      <c r="A135" s="116"/>
      <c r="B135" s="42"/>
      <c r="C135" s="42"/>
      <c r="D135" s="42"/>
      <c r="E135" s="42"/>
      <c r="F135" s="42"/>
      <c r="G135" s="42"/>
      <c r="H135" s="42"/>
      <c r="I135" s="47"/>
      <c r="J135" s="47"/>
      <c r="K135" s="121"/>
    </row>
    <row r="136" spans="1:11">
      <c r="A136" s="116"/>
      <c r="K136" s="121"/>
    </row>
    <row r="137" spans="1:11">
      <c r="A137" s="116"/>
      <c r="K137" s="121"/>
    </row>
    <row r="138" spans="1:11">
      <c r="A138" s="116"/>
      <c r="K138" s="121"/>
    </row>
    <row r="139" spans="1:11">
      <c r="A139" s="116"/>
      <c r="K139" s="121"/>
    </row>
    <row r="140" spans="1:11">
      <c r="A140" s="116"/>
      <c r="K140" s="121"/>
    </row>
    <row r="141" spans="1:11">
      <c r="A141" s="116"/>
      <c r="K141" s="121"/>
    </row>
    <row r="142" spans="1:11">
      <c r="A142" s="116"/>
      <c r="K142" s="121"/>
    </row>
    <row r="143" spans="1:11">
      <c r="A143" s="116"/>
      <c r="K143" s="121"/>
    </row>
    <row r="144" spans="1:11">
      <c r="A144" s="116"/>
      <c r="K144" s="121"/>
    </row>
    <row r="145" spans="1:11">
      <c r="A145" s="116"/>
      <c r="K145" s="121"/>
    </row>
    <row r="146" spans="1:11">
      <c r="A146" s="116"/>
      <c r="K146" s="121"/>
    </row>
    <row r="147" spans="1:11">
      <c r="A147" s="116"/>
      <c r="K147" s="121"/>
    </row>
  </sheetData>
  <autoFilter ref="A4:K111">
    <extLst/>
  </autoFilter>
  <mergeCells count="12">
    <mergeCell ref="A1:B1"/>
    <mergeCell ref="A2:K2"/>
    <mergeCell ref="E3:F3"/>
    <mergeCell ref="A3:A4"/>
    <mergeCell ref="B3:B4"/>
    <mergeCell ref="C3:C4"/>
    <mergeCell ref="D3:D4"/>
    <mergeCell ref="G3:G4"/>
    <mergeCell ref="H3:H4"/>
    <mergeCell ref="I3:I4"/>
    <mergeCell ref="J3:J4"/>
    <mergeCell ref="K3:K4"/>
  </mergeCells>
  <conditionalFormatting sqref="B29">
    <cfRule type="duplicateValues" dxfId="0" priority="6"/>
    <cfRule type="duplicateValues" dxfId="0" priority="7"/>
  </conditionalFormatting>
  <conditionalFormatting sqref="B85">
    <cfRule type="duplicateValues" dxfId="1" priority="5"/>
  </conditionalFormatting>
  <conditionalFormatting sqref="B80 B82:B84 B86:B109 B111:B147">
    <cfRule type="duplicateValues" dxfId="1" priority="8"/>
  </conditionalFormatting>
  <pageMargins left="0.590277777777778" right="0.472222222222222" top="0.472222222222222" bottom="0.432638888888889" header="0.298611111111111" footer="0.298611111111111"/>
  <pageSetup paperSize="9" scale="78"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A50"/>
  <sheetViews>
    <sheetView workbookViewId="0">
      <pane ySplit="5" topLeftCell="A6" activePane="bottomLeft" state="frozen"/>
      <selection/>
      <selection pane="bottomLeft" activeCell="K1" sqref="K$1:L$1048576"/>
    </sheetView>
  </sheetViews>
  <sheetFormatPr defaultColWidth="9" defaultRowHeight="13.5"/>
  <cols>
    <col min="1" max="1" width="6.125" style="42" customWidth="1"/>
    <col min="2" max="2" width="29.5" style="46" customWidth="1"/>
    <col min="3" max="3" width="14.875" style="42" customWidth="1"/>
    <col min="4" max="4" width="16.7583333333333" style="42" customWidth="1"/>
    <col min="5" max="5" width="11.875" style="42" customWidth="1"/>
    <col min="6" max="6" width="11.7583333333333" style="42" customWidth="1"/>
    <col min="7" max="7" width="41" style="46" customWidth="1"/>
    <col min="8" max="8" width="35.2583333333333" style="46" customWidth="1"/>
    <col min="9" max="9" width="13.375" style="47" customWidth="1"/>
    <col min="10" max="10" width="7" style="47" customWidth="1"/>
    <col min="11" max="11" width="19.5" style="48" hidden="1" customWidth="1"/>
    <col min="12" max="12" width="9" style="49" hidden="1" customWidth="1"/>
    <col min="13" max="16384" width="9" style="49"/>
  </cols>
  <sheetData>
    <row r="1" s="1" customFormat="1" ht="14.25" spans="1:235">
      <c r="A1" s="50" t="s">
        <v>1010</v>
      </c>
      <c r="B1" s="51"/>
      <c r="C1" s="52"/>
      <c r="D1" s="52"/>
      <c r="E1" s="52"/>
      <c r="F1" s="52"/>
      <c r="G1" s="53"/>
      <c r="H1" s="53"/>
      <c r="I1" s="70"/>
      <c r="J1" s="70"/>
      <c r="K1" s="53"/>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c r="FG1" s="52"/>
      <c r="FH1" s="52"/>
      <c r="FI1" s="52"/>
      <c r="FJ1" s="52"/>
      <c r="FK1" s="52"/>
      <c r="FL1" s="52"/>
      <c r="FM1" s="52"/>
      <c r="FN1" s="52"/>
      <c r="FO1" s="52"/>
      <c r="FP1" s="52"/>
      <c r="FQ1" s="52"/>
      <c r="FR1" s="52"/>
      <c r="FS1" s="52"/>
      <c r="FT1" s="52"/>
      <c r="FU1" s="52"/>
      <c r="FV1" s="52"/>
      <c r="FW1" s="52"/>
      <c r="FX1" s="52"/>
      <c r="FY1" s="52"/>
      <c r="FZ1" s="52"/>
      <c r="GA1" s="52"/>
      <c r="GB1" s="52"/>
      <c r="GC1" s="52"/>
      <c r="GD1" s="52"/>
      <c r="GE1" s="52"/>
      <c r="GF1" s="52"/>
      <c r="GG1" s="52"/>
      <c r="GH1" s="52"/>
      <c r="GI1" s="52"/>
      <c r="GJ1" s="52"/>
      <c r="GK1" s="52"/>
      <c r="GL1" s="52"/>
      <c r="GM1" s="52"/>
      <c r="GN1" s="52"/>
      <c r="GO1" s="52"/>
      <c r="GP1" s="52"/>
      <c r="GQ1" s="52"/>
      <c r="GR1" s="52"/>
      <c r="GS1" s="52"/>
      <c r="GT1" s="52"/>
      <c r="GU1" s="52"/>
      <c r="GV1" s="52"/>
      <c r="GW1" s="52"/>
      <c r="GX1" s="52"/>
      <c r="GY1" s="52"/>
      <c r="GZ1" s="52"/>
      <c r="HA1" s="52"/>
      <c r="HB1" s="52"/>
      <c r="HC1" s="52"/>
      <c r="HD1" s="52"/>
      <c r="HE1" s="52"/>
      <c r="HF1" s="52"/>
      <c r="HG1" s="52"/>
      <c r="HH1" s="52"/>
      <c r="HI1" s="52"/>
      <c r="HJ1" s="52"/>
      <c r="HK1" s="52"/>
      <c r="HL1" s="52"/>
      <c r="HM1" s="52"/>
      <c r="HN1" s="52"/>
      <c r="HO1" s="52"/>
      <c r="HP1" s="52"/>
      <c r="HQ1" s="52"/>
      <c r="HR1" s="52"/>
      <c r="HS1" s="52"/>
      <c r="HT1" s="52"/>
      <c r="HU1" s="52"/>
      <c r="HV1" s="52"/>
      <c r="HW1" s="52"/>
      <c r="HX1" s="52"/>
      <c r="HY1" s="52"/>
      <c r="HZ1" s="52"/>
      <c r="IA1" s="52"/>
    </row>
    <row r="2" s="1" customFormat="1" ht="33" customHeight="1" spans="1:235">
      <c r="A2" s="15" t="s">
        <v>1011</v>
      </c>
      <c r="B2" s="15"/>
      <c r="C2" s="15"/>
      <c r="D2" s="15"/>
      <c r="E2" s="15"/>
      <c r="F2" s="15"/>
      <c r="G2" s="15"/>
      <c r="H2" s="15"/>
      <c r="I2" s="29"/>
      <c r="J2" s="29"/>
      <c r="K2" s="53"/>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c r="GL2" s="52"/>
      <c r="GM2" s="52"/>
      <c r="GN2" s="52"/>
      <c r="GO2" s="52"/>
      <c r="GP2" s="52"/>
      <c r="GQ2" s="52"/>
      <c r="GR2" s="52"/>
      <c r="GS2" s="52"/>
      <c r="GT2" s="52"/>
      <c r="GU2" s="52"/>
      <c r="GV2" s="52"/>
      <c r="GW2" s="52"/>
      <c r="GX2" s="52"/>
      <c r="GY2" s="52"/>
      <c r="GZ2" s="52"/>
      <c r="HA2" s="52"/>
      <c r="HB2" s="52"/>
      <c r="HC2" s="52"/>
      <c r="HD2" s="52"/>
      <c r="HE2" s="52"/>
      <c r="HF2" s="52"/>
      <c r="HG2" s="52"/>
      <c r="HH2" s="52"/>
      <c r="HI2" s="52"/>
      <c r="HJ2" s="52"/>
      <c r="HK2" s="52"/>
      <c r="HL2" s="52"/>
      <c r="HM2" s="52"/>
      <c r="HN2" s="52"/>
      <c r="HO2" s="52"/>
      <c r="HP2" s="52"/>
      <c r="HQ2" s="52"/>
      <c r="HR2" s="52"/>
      <c r="HS2" s="52"/>
      <c r="HT2" s="52"/>
      <c r="HU2" s="52"/>
      <c r="HV2" s="52"/>
      <c r="HW2" s="52"/>
      <c r="HX2" s="52"/>
      <c r="HY2" s="52"/>
      <c r="HZ2" s="52"/>
      <c r="IA2" s="52"/>
    </row>
    <row r="3" s="2" customFormat="1" ht="30.9" customHeight="1" spans="1:11">
      <c r="A3" s="16" t="s">
        <v>98</v>
      </c>
      <c r="B3" s="16" t="s">
        <v>4</v>
      </c>
      <c r="C3" s="54" t="s">
        <v>99</v>
      </c>
      <c r="D3" s="54" t="s">
        <v>6</v>
      </c>
      <c r="E3" s="55" t="s">
        <v>7</v>
      </c>
      <c r="F3" s="56"/>
      <c r="G3" s="54" t="s">
        <v>100</v>
      </c>
      <c r="H3" s="54" t="s">
        <v>10</v>
      </c>
      <c r="I3" s="71" t="s">
        <v>101</v>
      </c>
      <c r="J3" s="72" t="s">
        <v>13</v>
      </c>
      <c r="K3" s="72" t="s">
        <v>13</v>
      </c>
    </row>
    <row r="4" s="3" customFormat="1" ht="18.75" spans="1:11">
      <c r="A4" s="16"/>
      <c r="B4" s="16"/>
      <c r="C4" s="57"/>
      <c r="D4" s="57"/>
      <c r="E4" s="18" t="s">
        <v>102</v>
      </c>
      <c r="F4" s="18" t="s">
        <v>103</v>
      </c>
      <c r="G4" s="57"/>
      <c r="H4" s="57"/>
      <c r="I4" s="73"/>
      <c r="J4" s="74"/>
      <c r="K4" s="74"/>
    </row>
    <row r="5" s="3" customFormat="1" ht="18.75" spans="1:11">
      <c r="A5" s="16"/>
      <c r="B5" s="16" t="s">
        <v>11</v>
      </c>
      <c r="C5" s="57"/>
      <c r="D5" s="57"/>
      <c r="E5" s="18"/>
      <c r="F5" s="18"/>
      <c r="G5" s="57"/>
      <c r="H5" s="58"/>
      <c r="I5" s="75">
        <f>SUM(I6:I45)</f>
        <v>1363.93093</v>
      </c>
      <c r="J5" s="75"/>
      <c r="K5" s="74"/>
    </row>
    <row r="6" s="5" customFormat="1" ht="27" spans="1:11">
      <c r="A6" s="21">
        <v>1</v>
      </c>
      <c r="B6" s="59" t="s">
        <v>1012</v>
      </c>
      <c r="C6" s="21" t="s">
        <v>1013</v>
      </c>
      <c r="D6" s="59" t="s">
        <v>157</v>
      </c>
      <c r="E6" s="60" t="s">
        <v>656</v>
      </c>
      <c r="F6" s="60" t="s">
        <v>566</v>
      </c>
      <c r="G6" s="59" t="s">
        <v>1014</v>
      </c>
      <c r="H6" s="59" t="s">
        <v>1015</v>
      </c>
      <c r="I6" s="76">
        <v>13.55</v>
      </c>
      <c r="J6" s="76"/>
      <c r="K6" s="59" t="s">
        <v>17</v>
      </c>
    </row>
    <row r="7" s="5" customFormat="1" ht="27" spans="1:11">
      <c r="A7" s="21">
        <v>2</v>
      </c>
      <c r="B7" s="59" t="s">
        <v>1016</v>
      </c>
      <c r="C7" s="21" t="s">
        <v>1013</v>
      </c>
      <c r="D7" s="61" t="s">
        <v>182</v>
      </c>
      <c r="E7" s="60" t="s">
        <v>656</v>
      </c>
      <c r="F7" s="60" t="s">
        <v>566</v>
      </c>
      <c r="G7" s="61" t="s">
        <v>1017</v>
      </c>
      <c r="H7" s="61" t="s">
        <v>1018</v>
      </c>
      <c r="I7" s="76">
        <v>9.387685</v>
      </c>
      <c r="J7" s="76"/>
      <c r="K7" s="59" t="s">
        <v>17</v>
      </c>
    </row>
    <row r="8" s="5" customFormat="1" ht="55.5" spans="1:11">
      <c r="A8" s="21">
        <v>3</v>
      </c>
      <c r="B8" s="59" t="s">
        <v>1019</v>
      </c>
      <c r="C8" s="21" t="s">
        <v>1013</v>
      </c>
      <c r="D8" s="59" t="s">
        <v>125</v>
      </c>
      <c r="E8" s="60" t="s">
        <v>656</v>
      </c>
      <c r="F8" s="60" t="s">
        <v>566</v>
      </c>
      <c r="G8" s="59" t="s">
        <v>1020</v>
      </c>
      <c r="H8" s="59" t="s">
        <v>1021</v>
      </c>
      <c r="I8" s="44">
        <v>122.66</v>
      </c>
      <c r="J8" s="76"/>
      <c r="K8" s="59" t="s">
        <v>17</v>
      </c>
    </row>
    <row r="9" s="5" customFormat="1" ht="54" spans="1:11">
      <c r="A9" s="21">
        <v>4</v>
      </c>
      <c r="B9" s="59" t="s">
        <v>1022</v>
      </c>
      <c r="C9" s="21" t="s">
        <v>1013</v>
      </c>
      <c r="D9" s="59" t="s">
        <v>117</v>
      </c>
      <c r="E9" s="60" t="s">
        <v>656</v>
      </c>
      <c r="F9" s="60" t="s">
        <v>566</v>
      </c>
      <c r="G9" s="59" t="s">
        <v>1023</v>
      </c>
      <c r="H9" s="59" t="s">
        <v>1024</v>
      </c>
      <c r="I9" s="76">
        <v>47.96074</v>
      </c>
      <c r="J9" s="76"/>
      <c r="K9" s="59" t="s">
        <v>17</v>
      </c>
    </row>
    <row r="10" s="5" customFormat="1" ht="27" spans="1:11">
      <c r="A10" s="21">
        <v>5</v>
      </c>
      <c r="B10" s="59" t="s">
        <v>1025</v>
      </c>
      <c r="C10" s="21" t="s">
        <v>1013</v>
      </c>
      <c r="D10" s="59" t="s">
        <v>125</v>
      </c>
      <c r="E10" s="60" t="s">
        <v>656</v>
      </c>
      <c r="F10" s="60" t="s">
        <v>566</v>
      </c>
      <c r="G10" s="59" t="s">
        <v>1026</v>
      </c>
      <c r="H10" s="59" t="s">
        <v>1027</v>
      </c>
      <c r="I10" s="76">
        <v>28.146963</v>
      </c>
      <c r="J10" s="76"/>
      <c r="K10" s="59" t="s">
        <v>17</v>
      </c>
    </row>
    <row r="11" s="5" customFormat="1" ht="81" spans="1:11">
      <c r="A11" s="21">
        <v>6</v>
      </c>
      <c r="B11" s="59" t="s">
        <v>1028</v>
      </c>
      <c r="C11" s="21" t="s">
        <v>1013</v>
      </c>
      <c r="D11" s="59" t="s">
        <v>157</v>
      </c>
      <c r="E11" s="60" t="s">
        <v>656</v>
      </c>
      <c r="F11" s="60" t="s">
        <v>566</v>
      </c>
      <c r="G11" s="59" t="s">
        <v>1029</v>
      </c>
      <c r="H11" s="59" t="s">
        <v>1030</v>
      </c>
      <c r="I11" s="76">
        <v>20.480149</v>
      </c>
      <c r="J11" s="76"/>
      <c r="K11" s="59" t="s">
        <v>17</v>
      </c>
    </row>
    <row r="12" s="5" customFormat="1" ht="40.5" spans="1:11">
      <c r="A12" s="21">
        <v>7</v>
      </c>
      <c r="B12" s="59" t="s">
        <v>1031</v>
      </c>
      <c r="C12" s="21" t="s">
        <v>1013</v>
      </c>
      <c r="D12" s="59" t="s">
        <v>157</v>
      </c>
      <c r="E12" s="60" t="s">
        <v>656</v>
      </c>
      <c r="F12" s="60" t="s">
        <v>566</v>
      </c>
      <c r="G12" s="59" t="s">
        <v>1032</v>
      </c>
      <c r="H12" s="59" t="s">
        <v>490</v>
      </c>
      <c r="I12" s="76">
        <v>4.263737</v>
      </c>
      <c r="J12" s="76"/>
      <c r="K12" s="59" t="s">
        <v>17</v>
      </c>
    </row>
    <row r="13" s="5" customFormat="1" ht="27" spans="1:11">
      <c r="A13" s="21">
        <v>8</v>
      </c>
      <c r="B13" s="59" t="s">
        <v>1033</v>
      </c>
      <c r="C13" s="21" t="s">
        <v>1013</v>
      </c>
      <c r="D13" s="59" t="s">
        <v>182</v>
      </c>
      <c r="E13" s="60" t="s">
        <v>656</v>
      </c>
      <c r="F13" s="60" t="s">
        <v>566</v>
      </c>
      <c r="G13" s="59" t="s">
        <v>1034</v>
      </c>
      <c r="H13" s="59" t="s">
        <v>1035</v>
      </c>
      <c r="I13" s="76">
        <v>21.215167</v>
      </c>
      <c r="J13" s="76"/>
      <c r="K13" s="59" t="s">
        <v>17</v>
      </c>
    </row>
    <row r="14" s="5" customFormat="1" ht="27" spans="1:11">
      <c r="A14" s="21">
        <v>9</v>
      </c>
      <c r="B14" s="59" t="s">
        <v>1036</v>
      </c>
      <c r="C14" s="62" t="s">
        <v>1013</v>
      </c>
      <c r="D14" s="59" t="s">
        <v>188</v>
      </c>
      <c r="E14" s="60" t="s">
        <v>656</v>
      </c>
      <c r="F14" s="60" t="s">
        <v>566</v>
      </c>
      <c r="G14" s="59" t="s">
        <v>1037</v>
      </c>
      <c r="H14" s="59" t="s">
        <v>1038</v>
      </c>
      <c r="I14" s="76">
        <v>8.503767</v>
      </c>
      <c r="J14" s="76"/>
      <c r="K14" s="59" t="s">
        <v>17</v>
      </c>
    </row>
    <row r="15" s="5" customFormat="1" ht="40.5" spans="1:11">
      <c r="A15" s="21">
        <v>10</v>
      </c>
      <c r="B15" s="59" t="s">
        <v>1039</v>
      </c>
      <c r="C15" s="60" t="s">
        <v>1013</v>
      </c>
      <c r="D15" s="59" t="s">
        <v>188</v>
      </c>
      <c r="E15" s="60" t="s">
        <v>656</v>
      </c>
      <c r="F15" s="60" t="s">
        <v>566</v>
      </c>
      <c r="G15" s="59" t="s">
        <v>1040</v>
      </c>
      <c r="H15" s="59" t="s">
        <v>1040</v>
      </c>
      <c r="I15" s="76">
        <v>56.86007</v>
      </c>
      <c r="J15" s="76"/>
      <c r="K15" s="59" t="s">
        <v>17</v>
      </c>
    </row>
    <row r="16" s="5" customFormat="1" ht="27" spans="1:11">
      <c r="A16" s="21">
        <v>11</v>
      </c>
      <c r="B16" s="59" t="s">
        <v>1041</v>
      </c>
      <c r="C16" s="60" t="s">
        <v>1013</v>
      </c>
      <c r="D16" s="59" t="s">
        <v>412</v>
      </c>
      <c r="E16" s="60" t="s">
        <v>656</v>
      </c>
      <c r="F16" s="60" t="s">
        <v>566</v>
      </c>
      <c r="G16" s="59" t="s">
        <v>1040</v>
      </c>
      <c r="H16" s="59" t="s">
        <v>1040</v>
      </c>
      <c r="I16" s="76">
        <v>36.996321</v>
      </c>
      <c r="J16" s="76"/>
      <c r="K16" s="59" t="s">
        <v>17</v>
      </c>
    </row>
    <row r="17" s="5" customFormat="1" ht="27" spans="1:11">
      <c r="A17" s="21">
        <v>12</v>
      </c>
      <c r="B17" s="59" t="s">
        <v>1042</v>
      </c>
      <c r="C17" s="60" t="s">
        <v>1013</v>
      </c>
      <c r="D17" s="59" t="s">
        <v>157</v>
      </c>
      <c r="E17" s="60" t="s">
        <v>656</v>
      </c>
      <c r="F17" s="60" t="s">
        <v>566</v>
      </c>
      <c r="G17" s="59" t="s">
        <v>1040</v>
      </c>
      <c r="H17" s="59" t="s">
        <v>1040</v>
      </c>
      <c r="I17" s="76">
        <v>55.055159</v>
      </c>
      <c r="J17" s="76"/>
      <c r="K17" s="59" t="s">
        <v>17</v>
      </c>
    </row>
    <row r="18" s="5" customFormat="1" ht="27" spans="1:11">
      <c r="A18" s="21">
        <v>13</v>
      </c>
      <c r="B18" s="59" t="s">
        <v>1043</v>
      </c>
      <c r="C18" s="60" t="s">
        <v>1013</v>
      </c>
      <c r="D18" s="59" t="s">
        <v>1044</v>
      </c>
      <c r="E18" s="60" t="s">
        <v>656</v>
      </c>
      <c r="F18" s="60" t="s">
        <v>566</v>
      </c>
      <c r="G18" s="59" t="s">
        <v>1040</v>
      </c>
      <c r="H18" s="59" t="s">
        <v>1040</v>
      </c>
      <c r="I18" s="76">
        <v>18.05085</v>
      </c>
      <c r="J18" s="76"/>
      <c r="K18" s="59" t="s">
        <v>17</v>
      </c>
    </row>
    <row r="19" s="5" customFormat="1" ht="27" spans="1:11">
      <c r="A19" s="21">
        <v>14</v>
      </c>
      <c r="B19" s="59" t="s">
        <v>1045</v>
      </c>
      <c r="C19" s="60" t="s">
        <v>1013</v>
      </c>
      <c r="D19" s="59" t="s">
        <v>215</v>
      </c>
      <c r="E19" s="60" t="s">
        <v>656</v>
      </c>
      <c r="F19" s="60" t="s">
        <v>566</v>
      </c>
      <c r="G19" s="59" t="s">
        <v>1040</v>
      </c>
      <c r="H19" s="59" t="s">
        <v>1040</v>
      </c>
      <c r="I19" s="76">
        <v>20.965156</v>
      </c>
      <c r="J19" s="76"/>
      <c r="K19" s="59" t="s">
        <v>17</v>
      </c>
    </row>
    <row r="20" s="5" customFormat="1" ht="27" spans="1:11">
      <c r="A20" s="21">
        <v>15</v>
      </c>
      <c r="B20" s="59" t="s">
        <v>1046</v>
      </c>
      <c r="C20" s="60" t="s">
        <v>1013</v>
      </c>
      <c r="D20" s="59" t="s">
        <v>1047</v>
      </c>
      <c r="E20" s="60" t="s">
        <v>656</v>
      </c>
      <c r="F20" s="60" t="s">
        <v>566</v>
      </c>
      <c r="G20" s="59" t="s">
        <v>1040</v>
      </c>
      <c r="H20" s="59" t="s">
        <v>1040</v>
      </c>
      <c r="I20" s="76">
        <v>32.473118</v>
      </c>
      <c r="J20" s="76"/>
      <c r="K20" s="59" t="s">
        <v>17</v>
      </c>
    </row>
    <row r="21" s="5" customFormat="1" ht="27" spans="1:11">
      <c r="A21" s="21">
        <v>16</v>
      </c>
      <c r="B21" s="59" t="s">
        <v>1048</v>
      </c>
      <c r="C21" s="60" t="s">
        <v>1013</v>
      </c>
      <c r="D21" s="59" t="s">
        <v>182</v>
      </c>
      <c r="E21" s="60" t="s">
        <v>656</v>
      </c>
      <c r="F21" s="60" t="s">
        <v>566</v>
      </c>
      <c r="G21" s="59" t="s">
        <v>1040</v>
      </c>
      <c r="H21" s="59" t="s">
        <v>1040</v>
      </c>
      <c r="I21" s="76">
        <v>8.018469</v>
      </c>
      <c r="J21" s="76"/>
      <c r="K21" s="59" t="s">
        <v>17</v>
      </c>
    </row>
    <row r="22" s="5" customFormat="1" ht="27" spans="1:11">
      <c r="A22" s="21">
        <v>17</v>
      </c>
      <c r="B22" s="59" t="s">
        <v>1049</v>
      </c>
      <c r="C22" s="60" t="s">
        <v>1013</v>
      </c>
      <c r="D22" s="59" t="s">
        <v>1050</v>
      </c>
      <c r="E22" s="60" t="s">
        <v>656</v>
      </c>
      <c r="F22" s="60" t="s">
        <v>566</v>
      </c>
      <c r="G22" s="59" t="s">
        <v>1040</v>
      </c>
      <c r="H22" s="59" t="s">
        <v>1040</v>
      </c>
      <c r="I22" s="76">
        <v>8.841779</v>
      </c>
      <c r="J22" s="76"/>
      <c r="K22" s="59" t="s">
        <v>17</v>
      </c>
    </row>
    <row r="23" s="5" customFormat="1" ht="27" spans="1:11">
      <c r="A23" s="21">
        <v>18</v>
      </c>
      <c r="B23" s="59" t="s">
        <v>1051</v>
      </c>
      <c r="C23" s="21" t="s">
        <v>1013</v>
      </c>
      <c r="D23" s="63" t="s">
        <v>1052</v>
      </c>
      <c r="E23" s="60" t="s">
        <v>656</v>
      </c>
      <c r="F23" s="60" t="s">
        <v>566</v>
      </c>
      <c r="G23" s="63" t="s">
        <v>1053</v>
      </c>
      <c r="H23" s="64" t="s">
        <v>1054</v>
      </c>
      <c r="I23" s="34">
        <v>14.92431</v>
      </c>
      <c r="J23" s="76"/>
      <c r="K23" s="59" t="s">
        <v>17</v>
      </c>
    </row>
    <row r="24" s="5" customFormat="1" ht="27" spans="1:11">
      <c r="A24" s="21">
        <v>19</v>
      </c>
      <c r="B24" s="59" t="s">
        <v>1055</v>
      </c>
      <c r="C24" s="60" t="s">
        <v>1013</v>
      </c>
      <c r="D24" s="59" t="s">
        <v>215</v>
      </c>
      <c r="E24" s="60" t="s">
        <v>656</v>
      </c>
      <c r="F24" s="60" t="s">
        <v>566</v>
      </c>
      <c r="G24" s="59" t="s">
        <v>1040</v>
      </c>
      <c r="H24" s="59" t="s">
        <v>1040</v>
      </c>
      <c r="I24" s="76">
        <v>21.266185</v>
      </c>
      <c r="J24" s="76"/>
      <c r="K24" s="59" t="s">
        <v>17</v>
      </c>
    </row>
    <row r="25" s="5" customFormat="1" ht="27" spans="1:11">
      <c r="A25" s="21">
        <v>20</v>
      </c>
      <c r="B25" s="63" t="s">
        <v>1056</v>
      </c>
      <c r="C25" s="21" t="s">
        <v>1013</v>
      </c>
      <c r="D25" s="63" t="s">
        <v>1057</v>
      </c>
      <c r="E25" s="60" t="s">
        <v>656</v>
      </c>
      <c r="F25" s="60" t="s">
        <v>566</v>
      </c>
      <c r="G25" s="63" t="s">
        <v>1058</v>
      </c>
      <c r="H25" s="64" t="s">
        <v>1059</v>
      </c>
      <c r="I25" s="35">
        <v>110.174355</v>
      </c>
      <c r="J25" s="76"/>
      <c r="K25" s="59" t="s">
        <v>17</v>
      </c>
    </row>
    <row r="26" s="5" customFormat="1" ht="27" spans="1:11">
      <c r="A26" s="21">
        <v>21</v>
      </c>
      <c r="B26" s="63" t="s">
        <v>1060</v>
      </c>
      <c r="C26" s="21" t="s">
        <v>1013</v>
      </c>
      <c r="D26" s="63" t="s">
        <v>1061</v>
      </c>
      <c r="E26" s="60" t="s">
        <v>656</v>
      </c>
      <c r="F26" s="60" t="s">
        <v>566</v>
      </c>
      <c r="G26" s="63" t="s">
        <v>1062</v>
      </c>
      <c r="H26" s="64" t="s">
        <v>1063</v>
      </c>
      <c r="I26" s="34">
        <v>50.947539</v>
      </c>
      <c r="J26" s="76"/>
      <c r="K26" s="59" t="s">
        <v>17</v>
      </c>
    </row>
    <row r="27" s="5" customFormat="1" ht="27" spans="1:11">
      <c r="A27" s="21">
        <v>22</v>
      </c>
      <c r="B27" s="63" t="s">
        <v>1064</v>
      </c>
      <c r="C27" s="21" t="s">
        <v>1013</v>
      </c>
      <c r="D27" s="63" t="s">
        <v>503</v>
      </c>
      <c r="E27" s="60" t="s">
        <v>656</v>
      </c>
      <c r="F27" s="60" t="s">
        <v>566</v>
      </c>
      <c r="G27" s="63" t="s">
        <v>1065</v>
      </c>
      <c r="H27" s="64" t="s">
        <v>1066</v>
      </c>
      <c r="I27" s="35">
        <v>9.504626</v>
      </c>
      <c r="J27" s="76"/>
      <c r="K27" s="59" t="s">
        <v>17</v>
      </c>
    </row>
    <row r="28" s="5" customFormat="1" ht="27" spans="1:11">
      <c r="A28" s="21">
        <v>23</v>
      </c>
      <c r="B28" s="63" t="s">
        <v>1067</v>
      </c>
      <c r="C28" s="21" t="s">
        <v>1013</v>
      </c>
      <c r="D28" s="63" t="s">
        <v>1068</v>
      </c>
      <c r="E28" s="60" t="s">
        <v>656</v>
      </c>
      <c r="F28" s="60" t="s">
        <v>566</v>
      </c>
      <c r="G28" s="63" t="s">
        <v>1069</v>
      </c>
      <c r="H28" s="64" t="s">
        <v>1070</v>
      </c>
      <c r="I28" s="34">
        <v>0.68531</v>
      </c>
      <c r="J28" s="76"/>
      <c r="K28" s="59" t="s">
        <v>17</v>
      </c>
    </row>
    <row r="29" s="5" customFormat="1" ht="27" spans="1:11">
      <c r="A29" s="21">
        <v>24</v>
      </c>
      <c r="B29" s="63" t="s">
        <v>1071</v>
      </c>
      <c r="C29" s="60" t="s">
        <v>1013</v>
      </c>
      <c r="D29" s="63" t="s">
        <v>1072</v>
      </c>
      <c r="E29" s="60" t="s">
        <v>656</v>
      </c>
      <c r="F29" s="60" t="s">
        <v>566</v>
      </c>
      <c r="G29" s="63" t="s">
        <v>1073</v>
      </c>
      <c r="H29" s="64" t="s">
        <v>1074</v>
      </c>
      <c r="I29" s="34">
        <v>53.779319</v>
      </c>
      <c r="J29" s="76"/>
      <c r="K29" s="59" t="s">
        <v>17</v>
      </c>
    </row>
    <row r="30" s="5" customFormat="1" ht="27" spans="1:11">
      <c r="A30" s="21">
        <v>25</v>
      </c>
      <c r="B30" s="63" t="s">
        <v>1075</v>
      </c>
      <c r="C30" s="21" t="s">
        <v>1013</v>
      </c>
      <c r="D30" s="63" t="s">
        <v>1076</v>
      </c>
      <c r="E30" s="60" t="s">
        <v>656</v>
      </c>
      <c r="F30" s="60" t="s">
        <v>566</v>
      </c>
      <c r="G30" s="63" t="s">
        <v>1077</v>
      </c>
      <c r="H30" s="64" t="s">
        <v>1078</v>
      </c>
      <c r="I30" s="34">
        <v>7.235622</v>
      </c>
      <c r="J30" s="76"/>
      <c r="K30" s="59" t="s">
        <v>17</v>
      </c>
    </row>
    <row r="31" s="5" customFormat="1" ht="27" spans="1:11">
      <c r="A31" s="21">
        <v>26</v>
      </c>
      <c r="B31" s="63" t="s">
        <v>1079</v>
      </c>
      <c r="C31" s="21" t="s">
        <v>1013</v>
      </c>
      <c r="D31" s="63" t="s">
        <v>1080</v>
      </c>
      <c r="E31" s="60" t="s">
        <v>656</v>
      </c>
      <c r="F31" s="60" t="s">
        <v>566</v>
      </c>
      <c r="G31" s="63" t="s">
        <v>1081</v>
      </c>
      <c r="H31" s="64" t="s">
        <v>1082</v>
      </c>
      <c r="I31" s="35">
        <v>10.950506</v>
      </c>
      <c r="J31" s="76"/>
      <c r="K31" s="59" t="s">
        <v>17</v>
      </c>
    </row>
    <row r="32" s="5" customFormat="1" ht="27" spans="1:11">
      <c r="A32" s="21">
        <v>27</v>
      </c>
      <c r="B32" s="63" t="s">
        <v>1083</v>
      </c>
      <c r="C32" s="21" t="s">
        <v>1013</v>
      </c>
      <c r="D32" s="63" t="s">
        <v>537</v>
      </c>
      <c r="E32" s="60" t="s">
        <v>656</v>
      </c>
      <c r="F32" s="60" t="s">
        <v>566</v>
      </c>
      <c r="G32" s="63" t="s">
        <v>1084</v>
      </c>
      <c r="H32" s="64" t="s">
        <v>1085</v>
      </c>
      <c r="I32" s="35">
        <v>10.110668</v>
      </c>
      <c r="J32" s="76"/>
      <c r="K32" s="59" t="s">
        <v>17</v>
      </c>
    </row>
    <row r="33" s="5" customFormat="1" ht="27" spans="1:11">
      <c r="A33" s="21">
        <v>28</v>
      </c>
      <c r="B33" s="63" t="s">
        <v>1086</v>
      </c>
      <c r="C33" s="21" t="s">
        <v>1013</v>
      </c>
      <c r="D33" s="63" t="s">
        <v>1087</v>
      </c>
      <c r="E33" s="60" t="s">
        <v>656</v>
      </c>
      <c r="F33" s="60" t="s">
        <v>566</v>
      </c>
      <c r="G33" s="63" t="s">
        <v>1088</v>
      </c>
      <c r="H33" s="64" t="s">
        <v>1089</v>
      </c>
      <c r="I33" s="34">
        <v>24.683582</v>
      </c>
      <c r="J33" s="76"/>
      <c r="K33" s="59" t="s">
        <v>17</v>
      </c>
    </row>
    <row r="34" s="5" customFormat="1" ht="27" spans="1:11">
      <c r="A34" s="21">
        <v>29</v>
      </c>
      <c r="B34" s="63" t="s">
        <v>1090</v>
      </c>
      <c r="C34" s="21" t="s">
        <v>1013</v>
      </c>
      <c r="D34" s="63" t="s">
        <v>1091</v>
      </c>
      <c r="E34" s="60" t="s">
        <v>656</v>
      </c>
      <c r="F34" s="60" t="s">
        <v>566</v>
      </c>
      <c r="G34" s="63" t="s">
        <v>1092</v>
      </c>
      <c r="H34" s="64" t="s">
        <v>1093</v>
      </c>
      <c r="I34" s="34">
        <v>2.209175</v>
      </c>
      <c r="J34" s="76"/>
      <c r="K34" s="59" t="s">
        <v>17</v>
      </c>
    </row>
    <row r="35" s="5" customFormat="1" ht="27" spans="1:11">
      <c r="A35" s="21">
        <v>30</v>
      </c>
      <c r="B35" s="63" t="s">
        <v>1094</v>
      </c>
      <c r="C35" s="21" t="s">
        <v>1013</v>
      </c>
      <c r="D35" s="63" t="s">
        <v>1095</v>
      </c>
      <c r="E35" s="60" t="s">
        <v>656</v>
      </c>
      <c r="F35" s="60" t="s">
        <v>566</v>
      </c>
      <c r="G35" s="63" t="s">
        <v>1096</v>
      </c>
      <c r="H35" s="64" t="s">
        <v>1097</v>
      </c>
      <c r="I35" s="35">
        <v>10.54</v>
      </c>
      <c r="J35" s="76"/>
      <c r="K35" s="59" t="s">
        <v>17</v>
      </c>
    </row>
    <row r="36" s="5" customFormat="1" ht="27" spans="1:11">
      <c r="A36" s="21">
        <v>31</v>
      </c>
      <c r="B36" s="63" t="s">
        <v>1098</v>
      </c>
      <c r="C36" s="21" t="s">
        <v>1013</v>
      </c>
      <c r="D36" s="63" t="s">
        <v>1099</v>
      </c>
      <c r="E36" s="60" t="s">
        <v>656</v>
      </c>
      <c r="F36" s="60" t="s">
        <v>566</v>
      </c>
      <c r="G36" s="63" t="s">
        <v>1100</v>
      </c>
      <c r="H36" s="64" t="s">
        <v>1101</v>
      </c>
      <c r="I36" s="34">
        <v>37.36588</v>
      </c>
      <c r="J36" s="76"/>
      <c r="K36" s="59" t="s">
        <v>17</v>
      </c>
    </row>
    <row r="37" s="5" customFormat="1" ht="27" spans="1:11">
      <c r="A37" s="21">
        <v>32</v>
      </c>
      <c r="B37" s="63" t="s">
        <v>1102</v>
      </c>
      <c r="C37" s="21" t="s">
        <v>1013</v>
      </c>
      <c r="D37" s="63" t="s">
        <v>1103</v>
      </c>
      <c r="E37" s="60" t="s">
        <v>656</v>
      </c>
      <c r="F37" s="60" t="s">
        <v>566</v>
      </c>
      <c r="G37" s="63" t="s">
        <v>1104</v>
      </c>
      <c r="H37" s="64" t="s">
        <v>1105</v>
      </c>
      <c r="I37" s="34">
        <v>6.92564</v>
      </c>
      <c r="J37" s="76"/>
      <c r="K37" s="59" t="s">
        <v>17</v>
      </c>
    </row>
    <row r="38" s="5" customFormat="1" ht="27" spans="1:11">
      <c r="A38" s="21">
        <v>33</v>
      </c>
      <c r="B38" s="63" t="s">
        <v>1106</v>
      </c>
      <c r="C38" s="21" t="s">
        <v>1013</v>
      </c>
      <c r="D38" s="63" t="s">
        <v>1107</v>
      </c>
      <c r="E38" s="60" t="s">
        <v>656</v>
      </c>
      <c r="F38" s="60" t="s">
        <v>566</v>
      </c>
      <c r="G38" s="63" t="s">
        <v>1108</v>
      </c>
      <c r="H38" s="64" t="s">
        <v>1109</v>
      </c>
      <c r="I38" s="34">
        <v>18.520665</v>
      </c>
      <c r="J38" s="76"/>
      <c r="K38" s="59" t="s">
        <v>17</v>
      </c>
    </row>
    <row r="39" s="5" customFormat="1" ht="27" spans="1:11">
      <c r="A39" s="21">
        <v>34</v>
      </c>
      <c r="B39" s="65" t="s">
        <v>1110</v>
      </c>
      <c r="C39" s="21" t="s">
        <v>1013</v>
      </c>
      <c r="D39" s="63" t="s">
        <v>165</v>
      </c>
      <c r="E39" s="60" t="s">
        <v>656</v>
      </c>
      <c r="F39" s="60" t="s">
        <v>566</v>
      </c>
      <c r="G39" s="63" t="s">
        <v>1111</v>
      </c>
      <c r="H39" s="64" t="s">
        <v>1112</v>
      </c>
      <c r="I39" s="34">
        <v>82.219797</v>
      </c>
      <c r="J39" s="76"/>
      <c r="K39" s="59" t="s">
        <v>17</v>
      </c>
    </row>
    <row r="40" s="5" customFormat="1" ht="27" spans="1:11">
      <c r="A40" s="21">
        <v>35</v>
      </c>
      <c r="B40" s="21" t="s">
        <v>1113</v>
      </c>
      <c r="C40" s="21" t="s">
        <v>116</v>
      </c>
      <c r="D40" s="21" t="s">
        <v>774</v>
      </c>
      <c r="E40" s="60" t="s">
        <v>656</v>
      </c>
      <c r="F40" s="60" t="s">
        <v>566</v>
      </c>
      <c r="G40" s="21" t="s">
        <v>1114</v>
      </c>
      <c r="H40" s="21" t="s">
        <v>1115</v>
      </c>
      <c r="I40" s="34">
        <v>15</v>
      </c>
      <c r="J40" s="76"/>
      <c r="K40" s="21" t="s">
        <v>17</v>
      </c>
    </row>
    <row r="41" s="5" customFormat="1" ht="27" spans="1:11">
      <c r="A41" s="21">
        <v>36</v>
      </c>
      <c r="B41" s="21" t="s">
        <v>1116</v>
      </c>
      <c r="C41" s="21" t="s">
        <v>138</v>
      </c>
      <c r="D41" s="21" t="s">
        <v>1117</v>
      </c>
      <c r="E41" s="60" t="s">
        <v>656</v>
      </c>
      <c r="F41" s="60" t="s">
        <v>566</v>
      </c>
      <c r="G41" s="66" t="s">
        <v>1118</v>
      </c>
      <c r="H41" s="66" t="s">
        <v>1119</v>
      </c>
      <c r="I41" s="34">
        <v>29.498621</v>
      </c>
      <c r="J41" s="76"/>
      <c r="K41" s="21" t="s">
        <v>17</v>
      </c>
    </row>
    <row r="42" s="5" customFormat="1" ht="81" spans="1:11">
      <c r="A42" s="21">
        <v>37</v>
      </c>
      <c r="B42" s="67" t="s">
        <v>1120</v>
      </c>
      <c r="C42" s="63" t="s">
        <v>187</v>
      </c>
      <c r="D42" s="68" t="s">
        <v>1121</v>
      </c>
      <c r="E42" s="60" t="s">
        <v>342</v>
      </c>
      <c r="F42" s="60" t="s">
        <v>566</v>
      </c>
      <c r="G42" s="68" t="s">
        <v>1122</v>
      </c>
      <c r="H42" s="68" t="s">
        <v>1123</v>
      </c>
      <c r="I42" s="34">
        <v>50</v>
      </c>
      <c r="J42" s="76"/>
      <c r="K42" s="77" t="s">
        <v>17</v>
      </c>
    </row>
    <row r="43" s="6" customFormat="1" ht="27" spans="1:11">
      <c r="A43" s="21">
        <v>38</v>
      </c>
      <c r="B43" s="21" t="s">
        <v>1124</v>
      </c>
      <c r="C43" s="65" t="s">
        <v>64</v>
      </c>
      <c r="D43" s="21" t="s">
        <v>1125</v>
      </c>
      <c r="E43" s="21">
        <v>20230630</v>
      </c>
      <c r="F43" s="60" t="s">
        <v>566</v>
      </c>
      <c r="G43" s="69" t="s">
        <v>1126</v>
      </c>
      <c r="H43" s="69" t="s">
        <v>1127</v>
      </c>
      <c r="I43" s="34">
        <v>17.41</v>
      </c>
      <c r="J43" s="76"/>
      <c r="K43" s="78" t="s">
        <v>17</v>
      </c>
    </row>
    <row r="44" s="6" customFormat="1" ht="27" spans="1:11">
      <c r="A44" s="21">
        <v>39</v>
      </c>
      <c r="B44" s="65" t="s">
        <v>1128</v>
      </c>
      <c r="C44" s="65" t="s">
        <v>64</v>
      </c>
      <c r="D44" s="21" t="s">
        <v>1129</v>
      </c>
      <c r="E44" s="21">
        <v>20230630</v>
      </c>
      <c r="F44" s="60" t="s">
        <v>566</v>
      </c>
      <c r="G44" s="21" t="s">
        <v>1130</v>
      </c>
      <c r="H44" s="69" t="s">
        <v>1131</v>
      </c>
      <c r="I44" s="34">
        <v>10.15</v>
      </c>
      <c r="J44" s="76"/>
      <c r="K44" s="78" t="s">
        <v>17</v>
      </c>
    </row>
    <row r="45" s="5" customFormat="1" ht="54" spans="1:11">
      <c r="A45" s="21">
        <v>40</v>
      </c>
      <c r="B45" s="21" t="s">
        <v>1132</v>
      </c>
      <c r="C45" s="21" t="s">
        <v>1013</v>
      </c>
      <c r="D45" s="21" t="s">
        <v>1133</v>
      </c>
      <c r="E45" s="60" t="s">
        <v>656</v>
      </c>
      <c r="F45" s="60" t="s">
        <v>566</v>
      </c>
      <c r="G45" s="62" t="s">
        <v>1134</v>
      </c>
      <c r="H45" s="62" t="s">
        <v>1135</v>
      </c>
      <c r="I45" s="44">
        <v>256.4</v>
      </c>
      <c r="J45" s="76"/>
      <c r="K45" s="21" t="s">
        <v>582</v>
      </c>
    </row>
    <row r="46" s="45" customFormat="1" spans="9:9">
      <c r="I46" s="79"/>
    </row>
    <row r="47" s="45" customFormat="1" spans="9:9">
      <c r="I47" s="79"/>
    </row>
    <row r="48" s="45" customFormat="1" spans="9:9">
      <c r="I48" s="79"/>
    </row>
    <row r="49" s="45" customFormat="1" spans="9:9">
      <c r="I49" s="79"/>
    </row>
    <row r="50" s="45" customFormat="1" spans="9:9">
      <c r="I50" s="79"/>
    </row>
  </sheetData>
  <autoFilter ref="A3:XFD45">
    <extLst/>
  </autoFilter>
  <mergeCells count="12">
    <mergeCell ref="A1:B1"/>
    <mergeCell ref="A2:I2"/>
    <mergeCell ref="E3:F3"/>
    <mergeCell ref="A3:A4"/>
    <mergeCell ref="B3:B4"/>
    <mergeCell ref="C3:C4"/>
    <mergeCell ref="D3:D4"/>
    <mergeCell ref="G3:G4"/>
    <mergeCell ref="H3:H4"/>
    <mergeCell ref="I3:I4"/>
    <mergeCell ref="J3:J4"/>
    <mergeCell ref="K3:K4"/>
  </mergeCells>
  <conditionalFormatting sqref="B42">
    <cfRule type="duplicateValues" dxfId="1" priority="2"/>
  </conditionalFormatting>
  <pageMargins left="0.511805555555556" right="0" top="0.511805555555556" bottom="0.472222222222222" header="0.5" footer="0.314583333333333"/>
  <pageSetup paperSize="9" scale="75" orientation="landscape" horizontalDpi="600"/>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4"/>
  <sheetViews>
    <sheetView workbookViewId="0">
      <pane ySplit="5" topLeftCell="A6" activePane="bottomLeft" state="frozen"/>
      <selection/>
      <selection pane="bottomLeft" activeCell="K1" sqref="K$1:L$1048576"/>
    </sheetView>
  </sheetViews>
  <sheetFormatPr defaultColWidth="9" defaultRowHeight="13.5"/>
  <cols>
    <col min="1" max="1" width="9" style="8"/>
    <col min="2" max="2" width="18.5" style="9" customWidth="1"/>
    <col min="3" max="3" width="16.875" style="9" customWidth="1"/>
    <col min="4" max="5" width="9" style="9"/>
    <col min="6" max="6" width="9.375" style="9"/>
    <col min="7" max="7" width="34.125" style="8" customWidth="1"/>
    <col min="8" max="8" width="29.375" style="8" customWidth="1"/>
    <col min="9" max="9" width="14.5" style="10"/>
    <col min="10" max="10" width="7.375" style="10" customWidth="1"/>
    <col min="11" max="11" width="15.875" style="11" hidden="1" customWidth="1"/>
    <col min="12" max="12" width="12.625" hidden="1" customWidth="1"/>
  </cols>
  <sheetData>
    <row r="1" s="1" customFormat="1" ht="14.25" spans="1:10">
      <c r="A1" s="12" t="s">
        <v>1136</v>
      </c>
      <c r="B1" s="13"/>
      <c r="C1" s="13"/>
      <c r="D1" s="13"/>
      <c r="E1" s="13"/>
      <c r="F1" s="13"/>
      <c r="G1" s="13"/>
      <c r="H1" s="13"/>
      <c r="I1" s="28"/>
      <c r="J1" s="28"/>
    </row>
    <row r="2" s="1" customFormat="1" ht="45" customHeight="1" spans="1:10">
      <c r="A2" s="14" t="s">
        <v>1137</v>
      </c>
      <c r="B2" s="15"/>
      <c r="C2" s="15"/>
      <c r="D2" s="15"/>
      <c r="E2" s="15"/>
      <c r="F2" s="15"/>
      <c r="G2" s="15"/>
      <c r="H2" s="15"/>
      <c r="I2" s="29"/>
      <c r="J2" s="29"/>
    </row>
    <row r="3" s="2" customFormat="1" ht="30.9" customHeight="1" spans="1:12">
      <c r="A3" s="16" t="s">
        <v>98</v>
      </c>
      <c r="B3" s="16" t="s">
        <v>4</v>
      </c>
      <c r="C3" s="16" t="s">
        <v>99</v>
      </c>
      <c r="D3" s="16" t="s">
        <v>6</v>
      </c>
      <c r="E3" s="17" t="s">
        <v>7</v>
      </c>
      <c r="F3" s="17"/>
      <c r="G3" s="16" t="s">
        <v>100</v>
      </c>
      <c r="H3" s="16" t="s">
        <v>10</v>
      </c>
      <c r="I3" s="30" t="s">
        <v>101</v>
      </c>
      <c r="J3" s="31" t="s">
        <v>13</v>
      </c>
      <c r="K3" s="31" t="s">
        <v>13</v>
      </c>
      <c r="L3" s="2">
        <f>SUM(L7:L107)</f>
        <v>925.732683</v>
      </c>
    </row>
    <row r="4" s="3" customFormat="1" ht="18.75" spans="1:11">
      <c r="A4" s="16"/>
      <c r="B4" s="16"/>
      <c r="C4" s="16"/>
      <c r="D4" s="16"/>
      <c r="E4" s="18" t="s">
        <v>102</v>
      </c>
      <c r="F4" s="18" t="s">
        <v>103</v>
      </c>
      <c r="G4" s="16"/>
      <c r="H4" s="16"/>
      <c r="I4" s="30"/>
      <c r="J4" s="31"/>
      <c r="K4" s="31"/>
    </row>
    <row r="5" s="3" customFormat="1" ht="28" customHeight="1" spans="1:11">
      <c r="A5" s="16"/>
      <c r="B5" s="16" t="s">
        <v>11</v>
      </c>
      <c r="C5" s="16"/>
      <c r="D5" s="16"/>
      <c r="E5" s="18"/>
      <c r="F5" s="18"/>
      <c r="G5" s="16"/>
      <c r="H5" s="16"/>
      <c r="I5" s="32">
        <f>I6+I33+I86+I89+I60</f>
        <v>6339.924927</v>
      </c>
      <c r="J5" s="32"/>
      <c r="K5" s="31"/>
    </row>
    <row r="6" s="4" customFormat="1" ht="18.75" spans="1:11">
      <c r="A6" s="19" t="s">
        <v>104</v>
      </c>
      <c r="B6" s="20" t="s">
        <v>75</v>
      </c>
      <c r="C6" s="20"/>
      <c r="D6" s="20"/>
      <c r="E6" s="20"/>
      <c r="F6" s="20"/>
      <c r="G6" s="20"/>
      <c r="H6" s="20"/>
      <c r="I6" s="33">
        <f>SUM(I7:I32)</f>
        <v>3121</v>
      </c>
      <c r="J6" s="33"/>
      <c r="K6" s="19"/>
    </row>
    <row r="7" s="5" customFormat="1" ht="108" spans="1:11">
      <c r="A7" s="21">
        <v>1</v>
      </c>
      <c r="B7" s="21" t="s">
        <v>1138</v>
      </c>
      <c r="C7" s="22" t="s">
        <v>64</v>
      </c>
      <c r="D7" s="22" t="s">
        <v>65</v>
      </c>
      <c r="E7" s="21" t="s">
        <v>342</v>
      </c>
      <c r="F7" s="21" t="s">
        <v>566</v>
      </c>
      <c r="G7" s="21" t="s">
        <v>1139</v>
      </c>
      <c r="H7" s="21" t="s">
        <v>1140</v>
      </c>
      <c r="I7" s="34">
        <v>330.64</v>
      </c>
      <c r="J7" s="34"/>
      <c r="K7" s="21" t="s">
        <v>17</v>
      </c>
    </row>
    <row r="8" s="6" customFormat="1" ht="40.5" spans="1:11">
      <c r="A8" s="21">
        <v>2</v>
      </c>
      <c r="B8" s="23" t="s">
        <v>1141</v>
      </c>
      <c r="C8" s="23" t="s">
        <v>116</v>
      </c>
      <c r="D8" s="23" t="s">
        <v>117</v>
      </c>
      <c r="E8" s="23" t="s">
        <v>107</v>
      </c>
      <c r="F8" s="23" t="s">
        <v>1142</v>
      </c>
      <c r="G8" s="24" t="s">
        <v>1143</v>
      </c>
      <c r="H8" s="24" t="s">
        <v>1144</v>
      </c>
      <c r="I8" s="35">
        <v>159.44</v>
      </c>
      <c r="J8" s="34"/>
      <c r="K8" s="21" t="s">
        <v>17</v>
      </c>
    </row>
    <row r="9" s="6" customFormat="1" ht="40.5" spans="1:11">
      <c r="A9" s="21">
        <v>3</v>
      </c>
      <c r="B9" s="23" t="s">
        <v>1145</v>
      </c>
      <c r="C9" s="23" t="s">
        <v>116</v>
      </c>
      <c r="D9" s="23" t="s">
        <v>117</v>
      </c>
      <c r="E9" s="23" t="s">
        <v>120</v>
      </c>
      <c r="F9" s="23" t="s">
        <v>113</v>
      </c>
      <c r="G9" s="24" t="s">
        <v>1143</v>
      </c>
      <c r="H9" s="24" t="s">
        <v>1144</v>
      </c>
      <c r="I9" s="35">
        <v>211.6</v>
      </c>
      <c r="J9" s="34"/>
      <c r="K9" s="21" t="s">
        <v>18</v>
      </c>
    </row>
    <row r="10" s="6" customFormat="1" ht="40.5" spans="1:11">
      <c r="A10" s="21">
        <v>4</v>
      </c>
      <c r="B10" s="23" t="s">
        <v>1146</v>
      </c>
      <c r="C10" s="23" t="s">
        <v>124</v>
      </c>
      <c r="D10" s="23" t="s">
        <v>125</v>
      </c>
      <c r="E10" s="23" t="s">
        <v>107</v>
      </c>
      <c r="F10" s="23" t="s">
        <v>423</v>
      </c>
      <c r="G10" s="24" t="s">
        <v>1143</v>
      </c>
      <c r="H10" s="24" t="s">
        <v>1144</v>
      </c>
      <c r="I10" s="35">
        <v>40.96</v>
      </c>
      <c r="J10" s="34"/>
      <c r="K10" s="21" t="s">
        <v>17</v>
      </c>
    </row>
    <row r="11" s="6" customFormat="1" ht="40.5" spans="1:11">
      <c r="A11" s="21">
        <v>5</v>
      </c>
      <c r="B11" s="23" t="s">
        <v>1147</v>
      </c>
      <c r="C11" s="23" t="s">
        <v>124</v>
      </c>
      <c r="D11" s="23" t="s">
        <v>125</v>
      </c>
      <c r="E11" s="23" t="s">
        <v>1148</v>
      </c>
      <c r="F11" s="23">
        <v>20231231</v>
      </c>
      <c r="G11" s="24" t="s">
        <v>1143</v>
      </c>
      <c r="H11" s="24" t="s">
        <v>1144</v>
      </c>
      <c r="I11" s="35">
        <v>34.56</v>
      </c>
      <c r="J11" s="34"/>
      <c r="K11" s="21" t="s">
        <v>18</v>
      </c>
    </row>
    <row r="12" s="6" customFormat="1" ht="40.5" spans="1:11">
      <c r="A12" s="21">
        <v>6</v>
      </c>
      <c r="B12" s="23" t="s">
        <v>1149</v>
      </c>
      <c r="C12" s="23" t="s">
        <v>131</v>
      </c>
      <c r="D12" s="23" t="s">
        <v>132</v>
      </c>
      <c r="E12" s="23" t="s">
        <v>107</v>
      </c>
      <c r="F12" s="23" t="s">
        <v>428</v>
      </c>
      <c r="G12" s="24" t="s">
        <v>1143</v>
      </c>
      <c r="H12" s="24" t="s">
        <v>1144</v>
      </c>
      <c r="I12" s="35">
        <v>45.2</v>
      </c>
      <c r="J12" s="34"/>
      <c r="K12" s="21" t="s">
        <v>17</v>
      </c>
    </row>
    <row r="13" s="6" customFormat="1" ht="40.5" spans="1:11">
      <c r="A13" s="21">
        <v>7</v>
      </c>
      <c r="B13" s="23" t="s">
        <v>1150</v>
      </c>
      <c r="C13" s="23" t="s">
        <v>131</v>
      </c>
      <c r="D13" s="23" t="s">
        <v>132</v>
      </c>
      <c r="E13" s="23" t="s">
        <v>372</v>
      </c>
      <c r="F13" s="23">
        <v>20231231</v>
      </c>
      <c r="G13" s="24" t="s">
        <v>1143</v>
      </c>
      <c r="H13" s="24" t="s">
        <v>1144</v>
      </c>
      <c r="I13" s="35">
        <v>50.32</v>
      </c>
      <c r="J13" s="34"/>
      <c r="K13" s="21" t="s">
        <v>18</v>
      </c>
    </row>
    <row r="14" s="6" customFormat="1" ht="40.5" spans="1:11">
      <c r="A14" s="21">
        <v>8</v>
      </c>
      <c r="B14" s="23" t="s">
        <v>1151</v>
      </c>
      <c r="C14" s="23" t="s">
        <v>138</v>
      </c>
      <c r="D14" s="23" t="s">
        <v>139</v>
      </c>
      <c r="E14" s="23" t="s">
        <v>107</v>
      </c>
      <c r="F14" s="23" t="s">
        <v>423</v>
      </c>
      <c r="G14" s="24" t="s">
        <v>1143</v>
      </c>
      <c r="H14" s="24" t="s">
        <v>1144</v>
      </c>
      <c r="I14" s="35">
        <v>94.56</v>
      </c>
      <c r="J14" s="34"/>
      <c r="K14" s="21" t="s">
        <v>17</v>
      </c>
    </row>
    <row r="15" s="6" customFormat="1" ht="40.5" spans="1:11">
      <c r="A15" s="21">
        <v>9</v>
      </c>
      <c r="B15" s="23" t="s">
        <v>1152</v>
      </c>
      <c r="C15" s="23" t="s">
        <v>138</v>
      </c>
      <c r="D15" s="23" t="s">
        <v>139</v>
      </c>
      <c r="E15" s="23" t="s">
        <v>143</v>
      </c>
      <c r="F15" s="23">
        <v>20231231</v>
      </c>
      <c r="G15" s="24" t="s">
        <v>1143</v>
      </c>
      <c r="H15" s="24" t="s">
        <v>1144</v>
      </c>
      <c r="I15" s="35">
        <v>131.84</v>
      </c>
      <c r="J15" s="34"/>
      <c r="K15" s="21" t="s">
        <v>18</v>
      </c>
    </row>
    <row r="16" s="6" customFormat="1" ht="40.5" spans="1:11">
      <c r="A16" s="21">
        <v>10</v>
      </c>
      <c r="B16" s="23" t="s">
        <v>1153</v>
      </c>
      <c r="C16" s="23" t="s">
        <v>148</v>
      </c>
      <c r="D16" s="23" t="s">
        <v>149</v>
      </c>
      <c r="E16" s="23" t="s">
        <v>107</v>
      </c>
      <c r="F16" s="23" t="s">
        <v>423</v>
      </c>
      <c r="G16" s="24" t="s">
        <v>1143</v>
      </c>
      <c r="H16" s="24" t="s">
        <v>1144</v>
      </c>
      <c r="I16" s="35">
        <v>80.24</v>
      </c>
      <c r="J16" s="34"/>
      <c r="K16" s="21" t="s">
        <v>17</v>
      </c>
    </row>
    <row r="17" s="6" customFormat="1" ht="40.5" spans="1:11">
      <c r="A17" s="21">
        <v>11</v>
      </c>
      <c r="B17" s="23" t="s">
        <v>1154</v>
      </c>
      <c r="C17" s="23" t="s">
        <v>148</v>
      </c>
      <c r="D17" s="23" t="s">
        <v>149</v>
      </c>
      <c r="E17" s="23" t="s">
        <v>120</v>
      </c>
      <c r="F17" s="23">
        <v>20231231</v>
      </c>
      <c r="G17" s="24" t="s">
        <v>1143</v>
      </c>
      <c r="H17" s="24" t="s">
        <v>1144</v>
      </c>
      <c r="I17" s="35">
        <v>118.48</v>
      </c>
      <c r="J17" s="34"/>
      <c r="K17" s="21" t="s">
        <v>18</v>
      </c>
    </row>
    <row r="18" s="6" customFormat="1" ht="40.5" spans="1:11">
      <c r="A18" s="21">
        <v>12</v>
      </c>
      <c r="B18" s="23" t="s">
        <v>1155</v>
      </c>
      <c r="C18" s="23" t="s">
        <v>156</v>
      </c>
      <c r="D18" s="23" t="s">
        <v>157</v>
      </c>
      <c r="E18" s="23" t="s">
        <v>107</v>
      </c>
      <c r="F18" s="23" t="s">
        <v>176</v>
      </c>
      <c r="G18" s="24" t="s">
        <v>1143</v>
      </c>
      <c r="H18" s="24" t="s">
        <v>1144</v>
      </c>
      <c r="I18" s="35">
        <v>86.56</v>
      </c>
      <c r="J18" s="34"/>
      <c r="K18" s="21" t="s">
        <v>17</v>
      </c>
    </row>
    <row r="19" s="6" customFormat="1" ht="40.5" spans="1:11">
      <c r="A19" s="21">
        <v>13</v>
      </c>
      <c r="B19" s="23" t="s">
        <v>1156</v>
      </c>
      <c r="C19" s="23" t="s">
        <v>156</v>
      </c>
      <c r="D19" s="23" t="s">
        <v>157</v>
      </c>
      <c r="E19" s="23" t="s">
        <v>1157</v>
      </c>
      <c r="F19" s="23" t="s">
        <v>176</v>
      </c>
      <c r="G19" s="24" t="s">
        <v>1143</v>
      </c>
      <c r="H19" s="24" t="s">
        <v>1144</v>
      </c>
      <c r="I19" s="35">
        <v>104.4</v>
      </c>
      <c r="J19" s="34"/>
      <c r="K19" s="21" t="s">
        <v>18</v>
      </c>
    </row>
    <row r="20" s="6" customFormat="1" ht="40.5" spans="1:11">
      <c r="A20" s="21">
        <v>14</v>
      </c>
      <c r="B20" s="23" t="s">
        <v>1158</v>
      </c>
      <c r="C20" s="23" t="s">
        <v>164</v>
      </c>
      <c r="D20" s="23" t="s">
        <v>165</v>
      </c>
      <c r="E20" s="23" t="s">
        <v>107</v>
      </c>
      <c r="F20" s="23" t="s">
        <v>141</v>
      </c>
      <c r="G20" s="24" t="s">
        <v>1143</v>
      </c>
      <c r="H20" s="24" t="s">
        <v>1144</v>
      </c>
      <c r="I20" s="35">
        <v>183.6</v>
      </c>
      <c r="J20" s="34"/>
      <c r="K20" s="21" t="s">
        <v>17</v>
      </c>
    </row>
    <row r="21" s="6" customFormat="1" ht="40.5" spans="1:11">
      <c r="A21" s="21">
        <v>15</v>
      </c>
      <c r="B21" s="23" t="s">
        <v>1159</v>
      </c>
      <c r="C21" s="23" t="s">
        <v>164</v>
      </c>
      <c r="D21" s="23" t="s">
        <v>165</v>
      </c>
      <c r="E21" s="23" t="s">
        <v>112</v>
      </c>
      <c r="F21" s="23">
        <v>20231231</v>
      </c>
      <c r="G21" s="24" t="s">
        <v>1143</v>
      </c>
      <c r="H21" s="24" t="s">
        <v>1144</v>
      </c>
      <c r="I21" s="35">
        <v>231.76</v>
      </c>
      <c r="J21" s="34"/>
      <c r="K21" s="36" t="s">
        <v>18</v>
      </c>
    </row>
    <row r="22" s="6" customFormat="1" ht="40.5" spans="1:11">
      <c r="A22" s="21">
        <v>16</v>
      </c>
      <c r="B22" s="23" t="s">
        <v>1160</v>
      </c>
      <c r="C22" s="23" t="s">
        <v>173</v>
      </c>
      <c r="D22" s="23" t="s">
        <v>174</v>
      </c>
      <c r="E22" s="23" t="s">
        <v>143</v>
      </c>
      <c r="F22" s="23" t="s">
        <v>176</v>
      </c>
      <c r="G22" s="24" t="s">
        <v>1143</v>
      </c>
      <c r="H22" s="24" t="s">
        <v>1144</v>
      </c>
      <c r="I22" s="35">
        <v>91.52</v>
      </c>
      <c r="J22" s="34"/>
      <c r="K22" s="21" t="s">
        <v>17</v>
      </c>
    </row>
    <row r="23" s="6" customFormat="1" ht="40.5" spans="1:11">
      <c r="A23" s="21">
        <v>17</v>
      </c>
      <c r="B23" s="23" t="s">
        <v>1161</v>
      </c>
      <c r="C23" s="23" t="s">
        <v>173</v>
      </c>
      <c r="D23" s="23" t="s">
        <v>174</v>
      </c>
      <c r="E23" s="23" t="s">
        <v>153</v>
      </c>
      <c r="F23" s="23">
        <v>20231231</v>
      </c>
      <c r="G23" s="24" t="s">
        <v>1143</v>
      </c>
      <c r="H23" s="24" t="s">
        <v>1144</v>
      </c>
      <c r="I23" s="35">
        <v>131.36</v>
      </c>
      <c r="J23" s="34"/>
      <c r="K23" s="36" t="s">
        <v>18</v>
      </c>
    </row>
    <row r="24" s="6" customFormat="1" ht="40.5" spans="1:11">
      <c r="A24" s="21">
        <v>18</v>
      </c>
      <c r="B24" s="23" t="s">
        <v>1162</v>
      </c>
      <c r="C24" s="23" t="s">
        <v>181</v>
      </c>
      <c r="D24" s="23" t="s">
        <v>182</v>
      </c>
      <c r="E24" s="23" t="s">
        <v>342</v>
      </c>
      <c r="F24" s="23" t="s">
        <v>141</v>
      </c>
      <c r="G24" s="24" t="s">
        <v>1143</v>
      </c>
      <c r="H24" s="24" t="s">
        <v>1144</v>
      </c>
      <c r="I24" s="35">
        <v>76.48</v>
      </c>
      <c r="J24" s="34"/>
      <c r="K24" s="21" t="s">
        <v>17</v>
      </c>
    </row>
    <row r="25" s="6" customFormat="1" ht="40.5" spans="1:11">
      <c r="A25" s="21">
        <v>19</v>
      </c>
      <c r="B25" s="23" t="s">
        <v>1163</v>
      </c>
      <c r="C25" s="23" t="s">
        <v>181</v>
      </c>
      <c r="D25" s="23" t="s">
        <v>182</v>
      </c>
      <c r="E25" s="23" t="s">
        <v>120</v>
      </c>
      <c r="F25" s="23">
        <v>20231231</v>
      </c>
      <c r="G25" s="24" t="s">
        <v>1143</v>
      </c>
      <c r="H25" s="24" t="s">
        <v>1144</v>
      </c>
      <c r="I25" s="35">
        <v>100.88</v>
      </c>
      <c r="J25" s="34"/>
      <c r="K25" s="36" t="s">
        <v>18</v>
      </c>
    </row>
    <row r="26" s="6" customFormat="1" ht="40.5" spans="1:11">
      <c r="A26" s="21">
        <v>20</v>
      </c>
      <c r="B26" s="23" t="s">
        <v>1164</v>
      </c>
      <c r="C26" s="23" t="s">
        <v>187</v>
      </c>
      <c r="D26" s="23" t="s">
        <v>188</v>
      </c>
      <c r="E26" s="23" t="s">
        <v>1165</v>
      </c>
      <c r="F26" s="23" t="s">
        <v>176</v>
      </c>
      <c r="G26" s="24" t="s">
        <v>1143</v>
      </c>
      <c r="H26" s="24" t="s">
        <v>1144</v>
      </c>
      <c r="I26" s="35">
        <v>70.16</v>
      </c>
      <c r="J26" s="34"/>
      <c r="K26" s="21" t="s">
        <v>17</v>
      </c>
    </row>
    <row r="27" s="6" customFormat="1" ht="40.5" spans="1:11">
      <c r="A27" s="21">
        <v>21</v>
      </c>
      <c r="B27" s="23" t="s">
        <v>1166</v>
      </c>
      <c r="C27" s="23" t="s">
        <v>187</v>
      </c>
      <c r="D27" s="23" t="s">
        <v>188</v>
      </c>
      <c r="E27" s="23" t="s">
        <v>342</v>
      </c>
      <c r="F27" s="23">
        <v>20231231</v>
      </c>
      <c r="G27" s="24" t="s">
        <v>1143</v>
      </c>
      <c r="H27" s="24" t="s">
        <v>1144</v>
      </c>
      <c r="I27" s="35">
        <v>93.04</v>
      </c>
      <c r="J27" s="34"/>
      <c r="K27" s="36" t="s">
        <v>18</v>
      </c>
    </row>
    <row r="28" s="6" customFormat="1" ht="40.5" spans="1:11">
      <c r="A28" s="21">
        <v>22</v>
      </c>
      <c r="B28" s="23" t="s">
        <v>1167</v>
      </c>
      <c r="C28" s="23" t="s">
        <v>194</v>
      </c>
      <c r="D28" s="23" t="s">
        <v>195</v>
      </c>
      <c r="E28" s="23" t="s">
        <v>107</v>
      </c>
      <c r="F28" s="23" t="s">
        <v>112</v>
      </c>
      <c r="G28" s="24" t="s">
        <v>1143</v>
      </c>
      <c r="H28" s="24" t="s">
        <v>1144</v>
      </c>
      <c r="I28" s="35">
        <v>93.92</v>
      </c>
      <c r="J28" s="34"/>
      <c r="K28" s="21" t="s">
        <v>17</v>
      </c>
    </row>
    <row r="29" s="6" customFormat="1" ht="40.5" spans="1:11">
      <c r="A29" s="21">
        <v>23</v>
      </c>
      <c r="B29" s="23" t="s">
        <v>1168</v>
      </c>
      <c r="C29" s="23" t="s">
        <v>194</v>
      </c>
      <c r="D29" s="23" t="s">
        <v>1169</v>
      </c>
      <c r="E29" s="23" t="s">
        <v>120</v>
      </c>
      <c r="F29" s="23">
        <v>20231231</v>
      </c>
      <c r="G29" s="24" t="s">
        <v>1143</v>
      </c>
      <c r="H29" s="24" t="s">
        <v>1144</v>
      </c>
      <c r="I29" s="35">
        <v>135.04</v>
      </c>
      <c r="J29" s="34"/>
      <c r="K29" s="36" t="s">
        <v>18</v>
      </c>
    </row>
    <row r="30" s="6" customFormat="1" ht="40.5" spans="1:11">
      <c r="A30" s="21">
        <v>24</v>
      </c>
      <c r="B30" s="23" t="s">
        <v>1170</v>
      </c>
      <c r="C30" s="23" t="s">
        <v>203</v>
      </c>
      <c r="D30" s="23" t="s">
        <v>204</v>
      </c>
      <c r="E30" s="23" t="s">
        <v>107</v>
      </c>
      <c r="F30" s="23" t="s">
        <v>427</v>
      </c>
      <c r="G30" s="24" t="s">
        <v>1143</v>
      </c>
      <c r="H30" s="24" t="s">
        <v>1144</v>
      </c>
      <c r="I30" s="35">
        <v>49.04</v>
      </c>
      <c r="J30" s="34"/>
      <c r="K30" s="21" t="s">
        <v>17</v>
      </c>
    </row>
    <row r="31" s="6" customFormat="1" ht="40.5" spans="1:11">
      <c r="A31" s="21">
        <v>25</v>
      </c>
      <c r="B31" s="23" t="s">
        <v>1171</v>
      </c>
      <c r="C31" s="23" t="s">
        <v>203</v>
      </c>
      <c r="D31" s="23" t="s">
        <v>204</v>
      </c>
      <c r="E31" s="23" t="s">
        <v>120</v>
      </c>
      <c r="F31" s="23">
        <v>20231231</v>
      </c>
      <c r="G31" s="24" t="s">
        <v>1143</v>
      </c>
      <c r="H31" s="24" t="s">
        <v>1144</v>
      </c>
      <c r="I31" s="35">
        <v>76.4</v>
      </c>
      <c r="J31" s="34"/>
      <c r="K31" s="36" t="s">
        <v>18</v>
      </c>
    </row>
    <row r="32" s="6" customFormat="1" ht="108" spans="1:11">
      <c r="A32" s="21">
        <v>26</v>
      </c>
      <c r="B32" s="21" t="s">
        <v>1172</v>
      </c>
      <c r="C32" s="22" t="s">
        <v>64</v>
      </c>
      <c r="D32" s="22" t="s">
        <v>65</v>
      </c>
      <c r="E32" s="21" t="s">
        <v>342</v>
      </c>
      <c r="F32" s="21" t="s">
        <v>566</v>
      </c>
      <c r="G32" s="21" t="s">
        <v>1139</v>
      </c>
      <c r="H32" s="21" t="s">
        <v>1140</v>
      </c>
      <c r="I32" s="34">
        <v>299</v>
      </c>
      <c r="J32" s="34"/>
      <c r="K32" s="36" t="s">
        <v>18</v>
      </c>
    </row>
    <row r="33" s="6" customFormat="1" ht="18.75" spans="1:11">
      <c r="A33" s="19" t="s">
        <v>208</v>
      </c>
      <c r="B33" s="20" t="s">
        <v>80</v>
      </c>
      <c r="C33" s="20"/>
      <c r="D33" s="20"/>
      <c r="E33" s="20"/>
      <c r="F33" s="20"/>
      <c r="G33" s="20"/>
      <c r="H33" s="20"/>
      <c r="I33" s="33">
        <f>SUM(I34:I59)</f>
        <v>516.01824</v>
      </c>
      <c r="J33" s="33"/>
      <c r="K33" s="19"/>
    </row>
    <row r="34" s="6" customFormat="1" ht="54" spans="1:11">
      <c r="A34" s="21">
        <v>1</v>
      </c>
      <c r="B34" s="23" t="s">
        <v>1173</v>
      </c>
      <c r="C34" s="23" t="s">
        <v>64</v>
      </c>
      <c r="D34" s="23" t="s">
        <v>64</v>
      </c>
      <c r="E34" s="23" t="s">
        <v>107</v>
      </c>
      <c r="F34" s="23" t="s">
        <v>108</v>
      </c>
      <c r="G34" s="21" t="s">
        <v>1174</v>
      </c>
      <c r="H34" s="21" t="s">
        <v>1175</v>
      </c>
      <c r="I34" s="34">
        <v>32</v>
      </c>
      <c r="J34" s="34"/>
      <c r="K34" s="36" t="s">
        <v>18</v>
      </c>
    </row>
    <row r="35" s="6" customFormat="1" ht="54" spans="1:12">
      <c r="A35" s="21">
        <v>2</v>
      </c>
      <c r="B35" s="23" t="s">
        <v>1176</v>
      </c>
      <c r="C35" s="23" t="s">
        <v>64</v>
      </c>
      <c r="D35" s="23" t="s">
        <v>64</v>
      </c>
      <c r="E35" s="23" t="s">
        <v>107</v>
      </c>
      <c r="F35" s="23" t="s">
        <v>113</v>
      </c>
      <c r="G35" s="21" t="s">
        <v>1174</v>
      </c>
      <c r="H35" s="21" t="s">
        <v>1177</v>
      </c>
      <c r="I35" s="34">
        <v>33.05255</v>
      </c>
      <c r="J35" s="34"/>
      <c r="K35" s="36" t="s">
        <v>1178</v>
      </c>
      <c r="L35" s="6">
        <v>2.439996</v>
      </c>
    </row>
    <row r="36" s="6" customFormat="1" ht="54" spans="1:11">
      <c r="A36" s="21">
        <v>3</v>
      </c>
      <c r="B36" s="23" t="s">
        <v>1179</v>
      </c>
      <c r="C36" s="23" t="s">
        <v>116</v>
      </c>
      <c r="D36" s="23" t="s">
        <v>117</v>
      </c>
      <c r="E36" s="23" t="s">
        <v>120</v>
      </c>
      <c r="F36" s="23" t="s">
        <v>1142</v>
      </c>
      <c r="G36" s="21" t="s">
        <v>1174</v>
      </c>
      <c r="H36" s="21" t="s">
        <v>1180</v>
      </c>
      <c r="I36" s="34">
        <v>60</v>
      </c>
      <c r="J36" s="34"/>
      <c r="K36" s="36" t="s">
        <v>17</v>
      </c>
    </row>
    <row r="37" s="6" customFormat="1" ht="54" spans="1:11">
      <c r="A37" s="21">
        <v>4</v>
      </c>
      <c r="B37" s="23" t="s">
        <v>1181</v>
      </c>
      <c r="C37" s="23" t="s">
        <v>116</v>
      </c>
      <c r="D37" s="23" t="s">
        <v>117</v>
      </c>
      <c r="E37" s="23" t="s">
        <v>120</v>
      </c>
      <c r="F37" s="23" t="s">
        <v>113</v>
      </c>
      <c r="G37" s="21" t="s">
        <v>1174</v>
      </c>
      <c r="H37" s="21" t="s">
        <v>1182</v>
      </c>
      <c r="I37" s="34">
        <v>13.0525</v>
      </c>
      <c r="J37" s="34"/>
      <c r="K37" s="36" t="s">
        <v>1183</v>
      </c>
    </row>
    <row r="38" s="6" customFormat="1" ht="54" spans="1:11">
      <c r="A38" s="21">
        <v>5</v>
      </c>
      <c r="B38" s="23" t="s">
        <v>1184</v>
      </c>
      <c r="C38" s="23" t="s">
        <v>124</v>
      </c>
      <c r="D38" s="23" t="s">
        <v>125</v>
      </c>
      <c r="E38" s="23" t="s">
        <v>128</v>
      </c>
      <c r="F38" s="23" t="s">
        <v>113</v>
      </c>
      <c r="G38" s="21" t="s">
        <v>1174</v>
      </c>
      <c r="H38" s="21" t="s">
        <v>1185</v>
      </c>
      <c r="I38" s="34">
        <v>2.6439</v>
      </c>
      <c r="J38" s="34"/>
      <c r="K38" s="36" t="s">
        <v>18</v>
      </c>
    </row>
    <row r="39" s="6" customFormat="1" ht="54" spans="1:11">
      <c r="A39" s="21">
        <v>6</v>
      </c>
      <c r="B39" s="23" t="s">
        <v>1186</v>
      </c>
      <c r="C39" s="23" t="s">
        <v>124</v>
      </c>
      <c r="D39" s="23" t="s">
        <v>125</v>
      </c>
      <c r="E39" s="23" t="s">
        <v>107</v>
      </c>
      <c r="F39" s="23" t="s">
        <v>126</v>
      </c>
      <c r="G39" s="21" t="s">
        <v>1174</v>
      </c>
      <c r="H39" s="21" t="s">
        <v>1187</v>
      </c>
      <c r="I39" s="34">
        <v>7</v>
      </c>
      <c r="J39" s="34"/>
      <c r="K39" s="36" t="s">
        <v>17</v>
      </c>
    </row>
    <row r="40" s="6" customFormat="1" ht="54" spans="1:11">
      <c r="A40" s="21">
        <v>7</v>
      </c>
      <c r="B40" s="23" t="s">
        <v>1188</v>
      </c>
      <c r="C40" s="23" t="s">
        <v>131</v>
      </c>
      <c r="D40" s="23" t="s">
        <v>132</v>
      </c>
      <c r="E40" s="23" t="s">
        <v>133</v>
      </c>
      <c r="F40" s="23" t="s">
        <v>261</v>
      </c>
      <c r="G40" s="21" t="s">
        <v>1174</v>
      </c>
      <c r="H40" s="21" t="s">
        <v>1189</v>
      </c>
      <c r="I40" s="34">
        <v>5</v>
      </c>
      <c r="J40" s="34"/>
      <c r="K40" s="36" t="s">
        <v>17</v>
      </c>
    </row>
    <row r="41" s="6" customFormat="1" ht="54" spans="1:12">
      <c r="A41" s="21">
        <v>8</v>
      </c>
      <c r="B41" s="23" t="s">
        <v>1190</v>
      </c>
      <c r="C41" s="23" t="s">
        <v>131</v>
      </c>
      <c r="D41" s="23" t="s">
        <v>1191</v>
      </c>
      <c r="E41" s="23" t="s">
        <v>372</v>
      </c>
      <c r="F41" s="23" t="s">
        <v>113</v>
      </c>
      <c r="G41" s="21" t="s">
        <v>1174</v>
      </c>
      <c r="H41" s="21" t="s">
        <v>1192</v>
      </c>
      <c r="I41" s="34">
        <v>2.2564</v>
      </c>
      <c r="J41" s="34"/>
      <c r="K41" s="36" t="s">
        <v>1193</v>
      </c>
      <c r="L41" s="6">
        <v>0.0036</v>
      </c>
    </row>
    <row r="42" s="6" customFormat="1" ht="54" spans="1:11">
      <c r="A42" s="21">
        <v>9</v>
      </c>
      <c r="B42" s="23" t="s">
        <v>1194</v>
      </c>
      <c r="C42" s="23" t="s">
        <v>138</v>
      </c>
      <c r="D42" s="23" t="s">
        <v>139</v>
      </c>
      <c r="E42" s="23" t="s">
        <v>1195</v>
      </c>
      <c r="F42" s="23" t="s">
        <v>1196</v>
      </c>
      <c r="G42" s="21" t="s">
        <v>1174</v>
      </c>
      <c r="H42" s="21" t="s">
        <v>1197</v>
      </c>
      <c r="I42" s="34">
        <v>24</v>
      </c>
      <c r="J42" s="34"/>
      <c r="K42" s="36" t="s">
        <v>17</v>
      </c>
    </row>
    <row r="43" s="6" customFormat="1" ht="54" spans="1:11">
      <c r="A43" s="21">
        <v>10</v>
      </c>
      <c r="B43" s="23" t="s">
        <v>1198</v>
      </c>
      <c r="C43" s="23" t="s">
        <v>138</v>
      </c>
      <c r="D43" s="23" t="s">
        <v>139</v>
      </c>
      <c r="E43" s="23" t="s">
        <v>143</v>
      </c>
      <c r="F43" s="23" t="s">
        <v>113</v>
      </c>
      <c r="G43" s="21" t="s">
        <v>1174</v>
      </c>
      <c r="H43" s="21" t="s">
        <v>1199</v>
      </c>
      <c r="I43" s="34">
        <v>2.84765</v>
      </c>
      <c r="J43" s="34"/>
      <c r="K43" s="36" t="s">
        <v>18</v>
      </c>
    </row>
    <row r="44" s="6" customFormat="1" ht="54" spans="1:11">
      <c r="A44" s="21">
        <v>11</v>
      </c>
      <c r="B44" s="23" t="s">
        <v>1200</v>
      </c>
      <c r="C44" s="23" t="s">
        <v>148</v>
      </c>
      <c r="D44" s="23" t="s">
        <v>149</v>
      </c>
      <c r="E44" s="23" t="s">
        <v>150</v>
      </c>
      <c r="F44" s="23" t="s">
        <v>1201</v>
      </c>
      <c r="G44" s="21" t="s">
        <v>1174</v>
      </c>
      <c r="H44" s="21" t="s">
        <v>1202</v>
      </c>
      <c r="I44" s="34">
        <v>43.9537</v>
      </c>
      <c r="J44" s="34"/>
      <c r="K44" s="36" t="s">
        <v>17</v>
      </c>
    </row>
    <row r="45" s="6" customFormat="1" ht="54" spans="1:11">
      <c r="A45" s="21">
        <v>12</v>
      </c>
      <c r="B45" s="23" t="s">
        <v>1203</v>
      </c>
      <c r="C45" s="23" t="s">
        <v>148</v>
      </c>
      <c r="D45" s="23" t="s">
        <v>1204</v>
      </c>
      <c r="E45" s="23" t="s">
        <v>153</v>
      </c>
      <c r="F45" s="23" t="s">
        <v>113</v>
      </c>
      <c r="G45" s="21" t="s">
        <v>1174</v>
      </c>
      <c r="H45" s="21" t="s">
        <v>1205</v>
      </c>
      <c r="I45" s="34">
        <v>5.03065</v>
      </c>
      <c r="J45" s="34"/>
      <c r="K45" s="36" t="s">
        <v>18</v>
      </c>
    </row>
    <row r="46" s="6" customFormat="1" ht="54" spans="1:11">
      <c r="A46" s="21">
        <v>13</v>
      </c>
      <c r="B46" s="23" t="s">
        <v>1206</v>
      </c>
      <c r="C46" s="23" t="s">
        <v>156</v>
      </c>
      <c r="D46" s="23" t="s">
        <v>157</v>
      </c>
      <c r="E46" s="23" t="s">
        <v>140</v>
      </c>
      <c r="F46" s="23" t="s">
        <v>499</v>
      </c>
      <c r="G46" s="21" t="s">
        <v>1174</v>
      </c>
      <c r="H46" s="21" t="s">
        <v>1207</v>
      </c>
      <c r="I46" s="34">
        <v>37</v>
      </c>
      <c r="J46" s="34"/>
      <c r="K46" s="36" t="s">
        <v>17</v>
      </c>
    </row>
    <row r="47" s="6" customFormat="1" ht="54" spans="1:11">
      <c r="A47" s="21">
        <v>14</v>
      </c>
      <c r="B47" s="23" t="s">
        <v>1208</v>
      </c>
      <c r="C47" s="23" t="s">
        <v>156</v>
      </c>
      <c r="D47" s="23" t="s">
        <v>157</v>
      </c>
      <c r="E47" s="23" t="s">
        <v>1209</v>
      </c>
      <c r="F47" s="23" t="s">
        <v>1210</v>
      </c>
      <c r="G47" s="21" t="s">
        <v>1174</v>
      </c>
      <c r="H47" s="21" t="s">
        <v>1211</v>
      </c>
      <c r="I47" s="34">
        <v>14.8351</v>
      </c>
      <c r="J47" s="34"/>
      <c r="K47" s="36" t="s">
        <v>18</v>
      </c>
    </row>
    <row r="48" s="6" customFormat="1" ht="54" spans="1:11">
      <c r="A48" s="21">
        <v>15</v>
      </c>
      <c r="B48" s="23" t="s">
        <v>1212</v>
      </c>
      <c r="C48" s="23" t="s">
        <v>164</v>
      </c>
      <c r="D48" s="23" t="s">
        <v>165</v>
      </c>
      <c r="E48" s="23" t="s">
        <v>1213</v>
      </c>
      <c r="F48" s="23" t="s">
        <v>141</v>
      </c>
      <c r="G48" s="21" t="s">
        <v>1174</v>
      </c>
      <c r="H48" s="21" t="s">
        <v>1214</v>
      </c>
      <c r="I48" s="34">
        <f>8.60519+46</f>
        <v>54.60519</v>
      </c>
      <c r="J48" s="34"/>
      <c r="K48" s="36" t="s">
        <v>17</v>
      </c>
    </row>
    <row r="49" s="6" customFormat="1" ht="54" spans="1:11">
      <c r="A49" s="21">
        <v>16</v>
      </c>
      <c r="B49" s="23" t="s">
        <v>1215</v>
      </c>
      <c r="C49" s="23" t="s">
        <v>164</v>
      </c>
      <c r="D49" s="23" t="s">
        <v>165</v>
      </c>
      <c r="E49" s="23" t="s">
        <v>112</v>
      </c>
      <c r="F49" s="23" t="s">
        <v>1210</v>
      </c>
      <c r="G49" s="21" t="s">
        <v>1174</v>
      </c>
      <c r="H49" s="21" t="s">
        <v>1216</v>
      </c>
      <c r="I49" s="34">
        <v>18</v>
      </c>
      <c r="J49" s="34"/>
      <c r="K49" s="36" t="s">
        <v>18</v>
      </c>
    </row>
    <row r="50" s="6" customFormat="1" ht="54" spans="1:11">
      <c r="A50" s="21">
        <v>17</v>
      </c>
      <c r="B50" s="23" t="s">
        <v>1217</v>
      </c>
      <c r="C50" s="23" t="s">
        <v>173</v>
      </c>
      <c r="D50" s="23" t="s">
        <v>174</v>
      </c>
      <c r="E50" s="23" t="s">
        <v>175</v>
      </c>
      <c r="F50" s="23" t="s">
        <v>176</v>
      </c>
      <c r="G50" s="21" t="s">
        <v>1174</v>
      </c>
      <c r="H50" s="21" t="s">
        <v>1207</v>
      </c>
      <c r="I50" s="34">
        <v>37</v>
      </c>
      <c r="J50" s="34"/>
      <c r="K50" s="36" t="s">
        <v>17</v>
      </c>
    </row>
    <row r="51" s="6" customFormat="1" ht="54" spans="1:11">
      <c r="A51" s="21">
        <v>18</v>
      </c>
      <c r="B51" s="23" t="s">
        <v>1218</v>
      </c>
      <c r="C51" s="23" t="s">
        <v>173</v>
      </c>
      <c r="D51" s="23" t="s">
        <v>174</v>
      </c>
      <c r="E51" s="23" t="s">
        <v>153</v>
      </c>
      <c r="F51" s="23" t="s">
        <v>1219</v>
      </c>
      <c r="G51" s="21" t="s">
        <v>1174</v>
      </c>
      <c r="H51" s="21" t="s">
        <v>1220</v>
      </c>
      <c r="I51" s="34">
        <v>12.6887</v>
      </c>
      <c r="J51" s="34"/>
      <c r="K51" s="36" t="s">
        <v>18</v>
      </c>
    </row>
    <row r="52" s="6" customFormat="1" ht="54" spans="1:11">
      <c r="A52" s="21">
        <v>19</v>
      </c>
      <c r="B52" s="23" t="s">
        <v>1221</v>
      </c>
      <c r="C52" s="23" t="s">
        <v>181</v>
      </c>
      <c r="D52" s="23" t="s">
        <v>182</v>
      </c>
      <c r="E52" s="23" t="s">
        <v>133</v>
      </c>
      <c r="F52" s="23" t="s">
        <v>1222</v>
      </c>
      <c r="G52" s="21" t="s">
        <v>1174</v>
      </c>
      <c r="H52" s="21" t="s">
        <v>1182</v>
      </c>
      <c r="I52" s="37">
        <v>9.9904</v>
      </c>
      <c r="J52" s="34"/>
      <c r="K52" s="36" t="s">
        <v>17</v>
      </c>
    </row>
    <row r="53" s="6" customFormat="1" ht="54" spans="1:11">
      <c r="A53" s="21">
        <v>20</v>
      </c>
      <c r="B53" s="23" t="s">
        <v>1223</v>
      </c>
      <c r="C53" s="23" t="s">
        <v>181</v>
      </c>
      <c r="D53" s="23" t="s">
        <v>182</v>
      </c>
      <c r="E53" s="23" t="s">
        <v>120</v>
      </c>
      <c r="F53" s="23" t="s">
        <v>113</v>
      </c>
      <c r="G53" s="21" t="s">
        <v>1174</v>
      </c>
      <c r="H53" s="21" t="s">
        <v>1224</v>
      </c>
      <c r="I53" s="34">
        <v>0.51</v>
      </c>
      <c r="J53" s="34"/>
      <c r="K53" s="36" t="s">
        <v>18</v>
      </c>
    </row>
    <row r="54" s="6" customFormat="1" ht="54" spans="1:11">
      <c r="A54" s="21">
        <v>21</v>
      </c>
      <c r="B54" s="23" t="s">
        <v>1225</v>
      </c>
      <c r="C54" s="23" t="s">
        <v>187</v>
      </c>
      <c r="D54" s="23" t="s">
        <v>188</v>
      </c>
      <c r="E54" s="23" t="s">
        <v>1226</v>
      </c>
      <c r="F54" s="23" t="s">
        <v>190</v>
      </c>
      <c r="G54" s="21" t="s">
        <v>1174</v>
      </c>
      <c r="H54" s="21" t="s">
        <v>1227</v>
      </c>
      <c r="I54" s="34">
        <v>30</v>
      </c>
      <c r="J54" s="34"/>
      <c r="K54" s="36" t="s">
        <v>17</v>
      </c>
    </row>
    <row r="55" s="6" customFormat="1" ht="54" spans="1:11">
      <c r="A55" s="21">
        <v>22</v>
      </c>
      <c r="B55" s="23" t="s">
        <v>1228</v>
      </c>
      <c r="C55" s="23" t="s">
        <v>187</v>
      </c>
      <c r="D55" s="23" t="s">
        <v>188</v>
      </c>
      <c r="E55" s="23" t="s">
        <v>1229</v>
      </c>
      <c r="F55" s="23" t="s">
        <v>113</v>
      </c>
      <c r="G55" s="21" t="s">
        <v>1174</v>
      </c>
      <c r="H55" s="21" t="s">
        <v>1189</v>
      </c>
      <c r="I55" s="34">
        <v>1.3816</v>
      </c>
      <c r="J55" s="34"/>
      <c r="K55" s="36" t="s">
        <v>18</v>
      </c>
    </row>
    <row r="56" s="6" customFormat="1" ht="54" spans="1:11">
      <c r="A56" s="21">
        <v>23</v>
      </c>
      <c r="B56" s="23" t="s">
        <v>1230</v>
      </c>
      <c r="C56" s="23" t="s">
        <v>194</v>
      </c>
      <c r="D56" s="23" t="s">
        <v>195</v>
      </c>
      <c r="E56" s="23" t="s">
        <v>128</v>
      </c>
      <c r="F56" s="23" t="s">
        <v>197</v>
      </c>
      <c r="G56" s="21" t="s">
        <v>1174</v>
      </c>
      <c r="H56" s="21" t="s">
        <v>1231</v>
      </c>
      <c r="I56" s="37">
        <v>39.13765</v>
      </c>
      <c r="J56" s="34"/>
      <c r="K56" s="36" t="s">
        <v>17</v>
      </c>
    </row>
    <row r="57" s="6" customFormat="1" ht="54" spans="1:12">
      <c r="A57" s="21">
        <v>24</v>
      </c>
      <c r="B57" s="23" t="s">
        <v>1232</v>
      </c>
      <c r="C57" s="23" t="s">
        <v>194</v>
      </c>
      <c r="D57" s="23" t="s">
        <v>1169</v>
      </c>
      <c r="E57" s="23" t="s">
        <v>120</v>
      </c>
      <c r="F57" s="23" t="s">
        <v>113</v>
      </c>
      <c r="G57" s="21" t="s">
        <v>1174</v>
      </c>
      <c r="H57" s="21" t="s">
        <v>1189</v>
      </c>
      <c r="I57" s="34">
        <v>2.075</v>
      </c>
      <c r="J57" s="34"/>
      <c r="K57" s="36" t="s">
        <v>1233</v>
      </c>
      <c r="L57" s="6">
        <v>0.12</v>
      </c>
    </row>
    <row r="58" s="6" customFormat="1" ht="54" spans="1:11">
      <c r="A58" s="21">
        <v>25</v>
      </c>
      <c r="B58" s="23" t="s">
        <v>1234</v>
      </c>
      <c r="C58" s="23" t="s">
        <v>203</v>
      </c>
      <c r="D58" s="23" t="s">
        <v>204</v>
      </c>
      <c r="E58" s="23" t="s">
        <v>133</v>
      </c>
      <c r="F58" s="23" t="s">
        <v>1235</v>
      </c>
      <c r="G58" s="21" t="s">
        <v>1174</v>
      </c>
      <c r="H58" s="21" t="s">
        <v>1236</v>
      </c>
      <c r="I58" s="34">
        <v>25</v>
      </c>
      <c r="J58" s="34"/>
      <c r="K58" s="36" t="s">
        <v>17</v>
      </c>
    </row>
    <row r="59" s="6" customFormat="1" ht="54" spans="1:11">
      <c r="A59" s="21">
        <v>26</v>
      </c>
      <c r="B59" s="23" t="s">
        <v>1237</v>
      </c>
      <c r="C59" s="23" t="s">
        <v>203</v>
      </c>
      <c r="D59" s="23" t="s">
        <v>204</v>
      </c>
      <c r="E59" s="23" t="s">
        <v>120</v>
      </c>
      <c r="F59" s="23" t="s">
        <v>113</v>
      </c>
      <c r="G59" s="21" t="s">
        <v>1174</v>
      </c>
      <c r="H59" s="21" t="s">
        <v>1189</v>
      </c>
      <c r="I59" s="34">
        <v>2.95725</v>
      </c>
      <c r="J59" s="34"/>
      <c r="K59" s="36" t="s">
        <v>18</v>
      </c>
    </row>
    <row r="60" s="4" customFormat="1" ht="18.75" spans="1:11">
      <c r="A60" s="19" t="s">
        <v>613</v>
      </c>
      <c r="B60" s="20" t="s">
        <v>1238</v>
      </c>
      <c r="C60" s="20"/>
      <c r="D60" s="20"/>
      <c r="E60" s="25"/>
      <c r="F60" s="26"/>
      <c r="G60" s="20"/>
      <c r="H60" s="20"/>
      <c r="I60" s="33">
        <f>SUM(I61:I85)</f>
        <v>797.34</v>
      </c>
      <c r="J60" s="33"/>
      <c r="K60" s="38"/>
    </row>
    <row r="61" s="6" customFormat="1" ht="54" spans="1:11">
      <c r="A61" s="21">
        <v>1</v>
      </c>
      <c r="B61" s="23" t="s">
        <v>1239</v>
      </c>
      <c r="C61" s="23" t="s">
        <v>64</v>
      </c>
      <c r="D61" s="23" t="s">
        <v>64</v>
      </c>
      <c r="E61" s="23" t="s">
        <v>64</v>
      </c>
      <c r="F61" s="23" t="s">
        <v>64</v>
      </c>
      <c r="G61" s="23" t="s">
        <v>84</v>
      </c>
      <c r="H61" s="23" t="s">
        <v>1240</v>
      </c>
      <c r="I61" s="34">
        <v>201.81</v>
      </c>
      <c r="J61" s="34"/>
      <c r="K61" s="36" t="s">
        <v>18</v>
      </c>
    </row>
    <row r="62" s="6" customFormat="1" ht="54" spans="1:12">
      <c r="A62" s="21">
        <v>2</v>
      </c>
      <c r="B62" s="27" t="s">
        <v>1241</v>
      </c>
      <c r="C62" s="23" t="s">
        <v>64</v>
      </c>
      <c r="D62" s="23" t="s">
        <v>64</v>
      </c>
      <c r="E62" s="23" t="s">
        <v>64</v>
      </c>
      <c r="F62" s="23" t="s">
        <v>64</v>
      </c>
      <c r="G62" s="23" t="s">
        <v>84</v>
      </c>
      <c r="H62" s="23" t="s">
        <v>1242</v>
      </c>
      <c r="I62" s="34">
        <v>92.67</v>
      </c>
      <c r="J62" s="34"/>
      <c r="K62" s="36"/>
      <c r="L62" s="6">
        <v>92.67</v>
      </c>
    </row>
    <row r="63" s="6" customFormat="1" ht="54" spans="1:12">
      <c r="A63" s="21">
        <v>3</v>
      </c>
      <c r="B63" s="23" t="s">
        <v>1243</v>
      </c>
      <c r="C63" s="23" t="s">
        <v>116</v>
      </c>
      <c r="D63" s="23" t="s">
        <v>117</v>
      </c>
      <c r="E63" s="23" t="s">
        <v>116</v>
      </c>
      <c r="F63" s="23" t="s">
        <v>117</v>
      </c>
      <c r="G63" s="23" t="s">
        <v>84</v>
      </c>
      <c r="H63" s="23" t="s">
        <v>1244</v>
      </c>
      <c r="I63" s="34">
        <v>45.54</v>
      </c>
      <c r="J63" s="34"/>
      <c r="K63" s="36" t="s">
        <v>1245</v>
      </c>
      <c r="L63" s="6">
        <v>0.51</v>
      </c>
    </row>
    <row r="64" s="6" customFormat="1" ht="54" spans="1:12">
      <c r="A64" s="21">
        <v>4</v>
      </c>
      <c r="B64" s="27" t="s">
        <v>1246</v>
      </c>
      <c r="C64" s="23" t="s">
        <v>116</v>
      </c>
      <c r="D64" s="23" t="s">
        <v>117</v>
      </c>
      <c r="E64" s="23" t="s">
        <v>116</v>
      </c>
      <c r="F64" s="23" t="s">
        <v>117</v>
      </c>
      <c r="G64" s="23" t="s">
        <v>84</v>
      </c>
      <c r="H64" s="23" t="s">
        <v>1247</v>
      </c>
      <c r="I64" s="34">
        <v>25.35</v>
      </c>
      <c r="J64" s="34"/>
      <c r="K64" s="36"/>
      <c r="L64" s="6">
        <v>25.35</v>
      </c>
    </row>
    <row r="65" s="6" customFormat="1" ht="54" spans="1:11">
      <c r="A65" s="21">
        <v>5</v>
      </c>
      <c r="B65" s="23" t="s">
        <v>1248</v>
      </c>
      <c r="C65" s="23" t="s">
        <v>124</v>
      </c>
      <c r="D65" s="23" t="s">
        <v>125</v>
      </c>
      <c r="E65" s="23" t="s">
        <v>124</v>
      </c>
      <c r="F65" s="23" t="s">
        <v>125</v>
      </c>
      <c r="G65" s="23" t="s">
        <v>84</v>
      </c>
      <c r="H65" s="23" t="s">
        <v>1249</v>
      </c>
      <c r="I65" s="43">
        <v>23.13</v>
      </c>
      <c r="J65" s="34"/>
      <c r="K65" s="36" t="s">
        <v>1250</v>
      </c>
    </row>
    <row r="66" s="6" customFormat="1" ht="54" spans="1:12">
      <c r="A66" s="21">
        <v>6</v>
      </c>
      <c r="B66" s="27" t="s">
        <v>1251</v>
      </c>
      <c r="C66" s="23" t="s">
        <v>124</v>
      </c>
      <c r="D66" s="23" t="s">
        <v>125</v>
      </c>
      <c r="E66" s="23" t="s">
        <v>124</v>
      </c>
      <c r="F66" s="23" t="s">
        <v>125</v>
      </c>
      <c r="G66" s="23" t="s">
        <v>84</v>
      </c>
      <c r="H66" s="23" t="s">
        <v>1252</v>
      </c>
      <c r="I66" s="34">
        <v>4.74</v>
      </c>
      <c r="J66" s="34"/>
      <c r="K66" s="36"/>
      <c r="L66" s="6">
        <v>4.74</v>
      </c>
    </row>
    <row r="67" s="6" customFormat="1" ht="54" spans="1:11">
      <c r="A67" s="21">
        <v>7</v>
      </c>
      <c r="B67" s="23" t="s">
        <v>1253</v>
      </c>
      <c r="C67" s="23" t="s">
        <v>131</v>
      </c>
      <c r="D67" s="23" t="s">
        <v>132</v>
      </c>
      <c r="E67" s="23" t="s">
        <v>131</v>
      </c>
      <c r="F67" s="23" t="s">
        <v>132</v>
      </c>
      <c r="G67" s="23" t="s">
        <v>84</v>
      </c>
      <c r="H67" s="23" t="s">
        <v>1254</v>
      </c>
      <c r="I67" s="34">
        <v>7.08</v>
      </c>
      <c r="J67" s="34"/>
      <c r="K67" s="36" t="s">
        <v>18</v>
      </c>
    </row>
    <row r="68" s="6" customFormat="1" ht="54" spans="1:12">
      <c r="A68" s="21">
        <v>8</v>
      </c>
      <c r="B68" s="27" t="s">
        <v>1255</v>
      </c>
      <c r="C68" s="23" t="s">
        <v>131</v>
      </c>
      <c r="D68" s="23" t="s">
        <v>132</v>
      </c>
      <c r="E68" s="23" t="s">
        <v>131</v>
      </c>
      <c r="F68" s="23" t="s">
        <v>132</v>
      </c>
      <c r="G68" s="23" t="s">
        <v>84</v>
      </c>
      <c r="H68" s="23" t="s">
        <v>1256</v>
      </c>
      <c r="I68" s="34">
        <v>1.08</v>
      </c>
      <c r="J68" s="34"/>
      <c r="K68" s="36"/>
      <c r="L68" s="6">
        <v>1.08</v>
      </c>
    </row>
    <row r="69" s="6" customFormat="1" ht="54" spans="1:11">
      <c r="A69" s="21">
        <v>9</v>
      </c>
      <c r="B69" s="23" t="s">
        <v>1257</v>
      </c>
      <c r="C69" s="23" t="s">
        <v>138</v>
      </c>
      <c r="D69" s="23" t="s">
        <v>139</v>
      </c>
      <c r="E69" s="23" t="s">
        <v>138</v>
      </c>
      <c r="F69" s="23" t="s">
        <v>139</v>
      </c>
      <c r="G69" s="23" t="s">
        <v>84</v>
      </c>
      <c r="H69" s="23" t="s">
        <v>1258</v>
      </c>
      <c r="I69" s="34">
        <v>32.28</v>
      </c>
      <c r="J69" s="34"/>
      <c r="K69" s="36" t="s">
        <v>18</v>
      </c>
    </row>
    <row r="70" s="6" customFormat="1" ht="54" spans="1:12">
      <c r="A70" s="21">
        <v>10</v>
      </c>
      <c r="B70" s="23" t="s">
        <v>1257</v>
      </c>
      <c r="C70" s="23" t="s">
        <v>138</v>
      </c>
      <c r="D70" s="23" t="s">
        <v>139</v>
      </c>
      <c r="E70" s="23" t="s">
        <v>138</v>
      </c>
      <c r="F70" s="23" t="s">
        <v>139</v>
      </c>
      <c r="G70" s="23" t="s">
        <v>84</v>
      </c>
      <c r="H70" s="23" t="s">
        <v>1252</v>
      </c>
      <c r="I70" s="34">
        <v>11.43</v>
      </c>
      <c r="J70" s="34"/>
      <c r="K70" s="36"/>
      <c r="L70" s="6">
        <v>11.43</v>
      </c>
    </row>
    <row r="71" s="6" customFormat="1" ht="54" spans="1:11">
      <c r="A71" s="21">
        <v>11</v>
      </c>
      <c r="B71" s="23" t="s">
        <v>1259</v>
      </c>
      <c r="C71" s="23" t="s">
        <v>148</v>
      </c>
      <c r="D71" s="23" t="s">
        <v>149</v>
      </c>
      <c r="E71" s="23" t="s">
        <v>148</v>
      </c>
      <c r="F71" s="23" t="s">
        <v>149</v>
      </c>
      <c r="G71" s="23" t="s">
        <v>84</v>
      </c>
      <c r="H71" s="23" t="s">
        <v>1260</v>
      </c>
      <c r="I71" s="34">
        <v>24.42</v>
      </c>
      <c r="J71" s="34"/>
      <c r="K71" s="36" t="s">
        <v>18</v>
      </c>
    </row>
    <row r="72" s="6" customFormat="1" ht="54" spans="1:12">
      <c r="A72" s="21">
        <v>12</v>
      </c>
      <c r="B72" s="23" t="s">
        <v>1259</v>
      </c>
      <c r="C72" s="23" t="s">
        <v>148</v>
      </c>
      <c r="D72" s="23" t="s">
        <v>149</v>
      </c>
      <c r="E72" s="23" t="s">
        <v>148</v>
      </c>
      <c r="F72" s="23" t="s">
        <v>149</v>
      </c>
      <c r="G72" s="23" t="s">
        <v>84</v>
      </c>
      <c r="H72" s="23" t="s">
        <v>1261</v>
      </c>
      <c r="I72" s="34">
        <v>22.89</v>
      </c>
      <c r="J72" s="34"/>
      <c r="K72" s="36"/>
      <c r="L72" s="6">
        <v>22.89</v>
      </c>
    </row>
    <row r="73" s="6" customFormat="1" ht="54" spans="1:11">
      <c r="A73" s="21">
        <v>13</v>
      </c>
      <c r="B73" s="23" t="s">
        <v>1262</v>
      </c>
      <c r="C73" s="23" t="s">
        <v>156</v>
      </c>
      <c r="D73" s="23" t="s">
        <v>157</v>
      </c>
      <c r="E73" s="23" t="s">
        <v>156</v>
      </c>
      <c r="F73" s="23" t="s">
        <v>157</v>
      </c>
      <c r="G73" s="23" t="s">
        <v>84</v>
      </c>
      <c r="H73" s="23" t="s">
        <v>1263</v>
      </c>
      <c r="I73" s="34">
        <v>54.3</v>
      </c>
      <c r="J73" s="34"/>
      <c r="K73" s="36" t="s">
        <v>1264</v>
      </c>
    </row>
    <row r="74" s="6" customFormat="1" ht="54" spans="1:12">
      <c r="A74" s="21">
        <v>14</v>
      </c>
      <c r="B74" s="27" t="s">
        <v>1265</v>
      </c>
      <c r="C74" s="23" t="s">
        <v>156</v>
      </c>
      <c r="D74" s="23" t="s">
        <v>157</v>
      </c>
      <c r="E74" s="23" t="s">
        <v>156</v>
      </c>
      <c r="F74" s="23" t="s">
        <v>157</v>
      </c>
      <c r="G74" s="23" t="s">
        <v>84</v>
      </c>
      <c r="H74" s="23" t="s">
        <v>1266</v>
      </c>
      <c r="I74" s="34">
        <v>14.43</v>
      </c>
      <c r="J74" s="34"/>
      <c r="K74" s="36"/>
      <c r="L74" s="6">
        <v>14.43</v>
      </c>
    </row>
    <row r="75" s="6" customFormat="1" ht="54" spans="1:11">
      <c r="A75" s="21">
        <v>15</v>
      </c>
      <c r="B75" s="23" t="s">
        <v>1267</v>
      </c>
      <c r="C75" s="23" t="s">
        <v>164</v>
      </c>
      <c r="D75" s="23" t="s">
        <v>165</v>
      </c>
      <c r="E75" s="23" t="s">
        <v>164</v>
      </c>
      <c r="F75" s="23" t="s">
        <v>165</v>
      </c>
      <c r="G75" s="23" t="s">
        <v>84</v>
      </c>
      <c r="H75" s="23" t="s">
        <v>1268</v>
      </c>
      <c r="I75" s="34">
        <v>30</v>
      </c>
      <c r="J75" s="34"/>
      <c r="K75" s="36" t="s">
        <v>18</v>
      </c>
    </row>
    <row r="76" s="6" customFormat="1" ht="54" spans="1:11">
      <c r="A76" s="21">
        <v>16</v>
      </c>
      <c r="B76" s="23" t="s">
        <v>1269</v>
      </c>
      <c r="C76" s="23" t="s">
        <v>173</v>
      </c>
      <c r="D76" s="23" t="s">
        <v>174</v>
      </c>
      <c r="E76" s="23" t="s">
        <v>173</v>
      </c>
      <c r="F76" s="23" t="s">
        <v>174</v>
      </c>
      <c r="G76" s="23" t="s">
        <v>84</v>
      </c>
      <c r="H76" s="23" t="s">
        <v>1266</v>
      </c>
      <c r="I76" s="34">
        <v>39.54</v>
      </c>
      <c r="J76" s="34"/>
      <c r="K76" s="36" t="s">
        <v>1270</v>
      </c>
    </row>
    <row r="77" s="6" customFormat="1" ht="54" spans="1:12">
      <c r="A77" s="21">
        <v>17</v>
      </c>
      <c r="B77" s="27" t="s">
        <v>1271</v>
      </c>
      <c r="C77" s="23" t="s">
        <v>173</v>
      </c>
      <c r="D77" s="23" t="s">
        <v>174</v>
      </c>
      <c r="E77" s="23" t="s">
        <v>173</v>
      </c>
      <c r="F77" s="23" t="s">
        <v>174</v>
      </c>
      <c r="G77" s="23" t="s">
        <v>84</v>
      </c>
      <c r="H77" s="23" t="s">
        <v>1252</v>
      </c>
      <c r="I77" s="34">
        <v>12.54</v>
      </c>
      <c r="J77" s="34"/>
      <c r="K77" s="36"/>
      <c r="L77" s="6">
        <v>12.54</v>
      </c>
    </row>
    <row r="78" s="6" customFormat="1" ht="54" spans="1:11">
      <c r="A78" s="21">
        <v>18</v>
      </c>
      <c r="B78" s="23" t="s">
        <v>1272</v>
      </c>
      <c r="C78" s="23" t="s">
        <v>181</v>
      </c>
      <c r="D78" s="23" t="s">
        <v>182</v>
      </c>
      <c r="E78" s="23" t="s">
        <v>181</v>
      </c>
      <c r="F78" s="23" t="s">
        <v>182</v>
      </c>
      <c r="G78" s="23" t="s">
        <v>84</v>
      </c>
      <c r="H78" s="23" t="s">
        <v>1273</v>
      </c>
      <c r="I78" s="34">
        <v>30.81</v>
      </c>
      <c r="J78" s="34"/>
      <c r="K78" s="36" t="s">
        <v>1274</v>
      </c>
    </row>
    <row r="79" s="6" customFormat="1" ht="54" spans="1:12">
      <c r="A79" s="21">
        <v>19</v>
      </c>
      <c r="B79" s="27" t="s">
        <v>1275</v>
      </c>
      <c r="C79" s="23" t="s">
        <v>181</v>
      </c>
      <c r="D79" s="23" t="s">
        <v>182</v>
      </c>
      <c r="E79" s="23" t="s">
        <v>181</v>
      </c>
      <c r="F79" s="23" t="s">
        <v>182</v>
      </c>
      <c r="G79" s="23" t="s">
        <v>84</v>
      </c>
      <c r="H79" s="23" t="s">
        <v>1276</v>
      </c>
      <c r="I79" s="34">
        <v>4.14</v>
      </c>
      <c r="J79" s="34"/>
      <c r="K79" s="36"/>
      <c r="L79" s="6">
        <v>4.14</v>
      </c>
    </row>
    <row r="80" s="6" customFormat="1" ht="54" spans="1:11">
      <c r="A80" s="21">
        <v>20</v>
      </c>
      <c r="B80" s="23" t="s">
        <v>1277</v>
      </c>
      <c r="C80" s="23" t="s">
        <v>187</v>
      </c>
      <c r="D80" s="23" t="s">
        <v>188</v>
      </c>
      <c r="E80" s="23" t="s">
        <v>187</v>
      </c>
      <c r="F80" s="23" t="s">
        <v>188</v>
      </c>
      <c r="G80" s="23" t="s">
        <v>84</v>
      </c>
      <c r="H80" s="23" t="s">
        <v>1278</v>
      </c>
      <c r="I80" s="34">
        <v>19.59</v>
      </c>
      <c r="J80" s="34"/>
      <c r="K80" s="36" t="s">
        <v>1279</v>
      </c>
    </row>
    <row r="81" s="6" customFormat="1" ht="54" spans="1:12">
      <c r="A81" s="21">
        <v>21</v>
      </c>
      <c r="B81" s="23" t="s">
        <v>1277</v>
      </c>
      <c r="C81" s="23" t="s">
        <v>187</v>
      </c>
      <c r="D81" s="23" t="s">
        <v>188</v>
      </c>
      <c r="E81" s="23" t="s">
        <v>187</v>
      </c>
      <c r="F81" s="23" t="s">
        <v>188</v>
      </c>
      <c r="G81" s="23" t="s">
        <v>84</v>
      </c>
      <c r="H81" s="23" t="s">
        <v>1280</v>
      </c>
      <c r="I81" s="34">
        <v>2.22</v>
      </c>
      <c r="J81" s="34"/>
      <c r="K81" s="36"/>
      <c r="L81" s="6">
        <v>2.22</v>
      </c>
    </row>
    <row r="82" s="6" customFormat="1" ht="54" spans="1:11">
      <c r="A82" s="21">
        <v>22</v>
      </c>
      <c r="B82" s="23" t="s">
        <v>1281</v>
      </c>
      <c r="C82" s="23" t="s">
        <v>194</v>
      </c>
      <c r="D82" s="23" t="s">
        <v>195</v>
      </c>
      <c r="E82" s="23" t="s">
        <v>194</v>
      </c>
      <c r="F82" s="23" t="s">
        <v>195</v>
      </c>
      <c r="G82" s="23" t="s">
        <v>84</v>
      </c>
      <c r="H82" s="23" t="s">
        <v>1282</v>
      </c>
      <c r="I82" s="34">
        <v>48</v>
      </c>
      <c r="J82" s="34"/>
      <c r="K82" s="36" t="s">
        <v>1283</v>
      </c>
    </row>
    <row r="83" s="6" customFormat="1" ht="54" spans="1:12">
      <c r="A83" s="21">
        <v>23</v>
      </c>
      <c r="B83" s="23" t="s">
        <v>1281</v>
      </c>
      <c r="C83" s="23" t="s">
        <v>194</v>
      </c>
      <c r="D83" s="23" t="s">
        <v>195</v>
      </c>
      <c r="E83" s="23" t="s">
        <v>194</v>
      </c>
      <c r="F83" s="23" t="s">
        <v>195</v>
      </c>
      <c r="G83" s="23" t="s">
        <v>84</v>
      </c>
      <c r="H83" s="23" t="s">
        <v>1284</v>
      </c>
      <c r="I83" s="34">
        <v>22.62</v>
      </c>
      <c r="J83" s="34"/>
      <c r="K83" s="36" t="s">
        <v>1285</v>
      </c>
      <c r="L83" s="6">
        <v>22.38</v>
      </c>
    </row>
    <row r="84" s="6" customFormat="1" ht="54" spans="1:11">
      <c r="A84" s="21">
        <v>24</v>
      </c>
      <c r="B84" s="23" t="s">
        <v>1286</v>
      </c>
      <c r="C84" s="23" t="s">
        <v>203</v>
      </c>
      <c r="D84" s="23" t="s">
        <v>204</v>
      </c>
      <c r="E84" s="23" t="s">
        <v>203</v>
      </c>
      <c r="F84" s="23" t="s">
        <v>204</v>
      </c>
      <c r="G84" s="23" t="s">
        <v>84</v>
      </c>
      <c r="H84" s="23" t="s">
        <v>1287</v>
      </c>
      <c r="I84" s="34">
        <v>16.74</v>
      </c>
      <c r="J84" s="34"/>
      <c r="K84" s="36" t="s">
        <v>18</v>
      </c>
    </row>
    <row r="85" s="6" customFormat="1" ht="54" spans="1:12">
      <c r="A85" s="21">
        <v>25</v>
      </c>
      <c r="B85" s="23" t="s">
        <v>1286</v>
      </c>
      <c r="C85" s="23" t="s">
        <v>203</v>
      </c>
      <c r="D85" s="23" t="s">
        <v>204</v>
      </c>
      <c r="E85" s="23" t="s">
        <v>203</v>
      </c>
      <c r="F85" s="23" t="s">
        <v>204</v>
      </c>
      <c r="G85" s="23" t="s">
        <v>84</v>
      </c>
      <c r="H85" s="23" t="s">
        <v>1288</v>
      </c>
      <c r="I85" s="34">
        <v>9.99</v>
      </c>
      <c r="J85" s="34"/>
      <c r="K85" s="36"/>
      <c r="L85" s="6">
        <v>9.99</v>
      </c>
    </row>
    <row r="86" s="4" customFormat="1" ht="37.5" spans="1:11">
      <c r="A86" s="19" t="s">
        <v>622</v>
      </c>
      <c r="B86" s="20" t="s">
        <v>1289</v>
      </c>
      <c r="C86" s="20"/>
      <c r="D86" s="20"/>
      <c r="E86" s="39"/>
      <c r="F86" s="39"/>
      <c r="G86" s="20"/>
      <c r="H86" s="20"/>
      <c r="I86" s="33">
        <f>SUM(I87:I88)</f>
        <v>1208.264</v>
      </c>
      <c r="J86" s="33"/>
      <c r="K86" s="19"/>
    </row>
    <row r="87" s="6" customFormat="1" ht="67.5" spans="1:11">
      <c r="A87" s="21">
        <v>1</v>
      </c>
      <c r="B87" s="23" t="s">
        <v>1290</v>
      </c>
      <c r="C87" s="21" t="s">
        <v>396</v>
      </c>
      <c r="D87" s="21" t="s">
        <v>949</v>
      </c>
      <c r="E87" s="21" t="s">
        <v>342</v>
      </c>
      <c r="F87" s="21" t="s">
        <v>566</v>
      </c>
      <c r="G87" s="22" t="s">
        <v>1291</v>
      </c>
      <c r="H87" s="22" t="s">
        <v>1292</v>
      </c>
      <c r="I87" s="44">
        <v>401.6</v>
      </c>
      <c r="J87" s="43"/>
      <c r="K87" s="36" t="s">
        <v>17</v>
      </c>
    </row>
    <row r="88" s="6" customFormat="1" ht="67.5" spans="1:12">
      <c r="A88" s="21">
        <v>2</v>
      </c>
      <c r="B88" s="23" t="s">
        <v>1293</v>
      </c>
      <c r="C88" s="21" t="s">
        <v>396</v>
      </c>
      <c r="D88" s="21" t="s">
        <v>949</v>
      </c>
      <c r="E88" s="21" t="s">
        <v>342</v>
      </c>
      <c r="F88" s="21" t="s">
        <v>566</v>
      </c>
      <c r="G88" s="22" t="s">
        <v>1291</v>
      </c>
      <c r="H88" s="22" t="s">
        <v>1292</v>
      </c>
      <c r="I88" s="43">
        <v>806.664</v>
      </c>
      <c r="J88" s="43"/>
      <c r="K88" s="36" t="s">
        <v>1294</v>
      </c>
      <c r="L88" s="6">
        <v>1.4964</v>
      </c>
    </row>
    <row r="89" s="4" customFormat="1" ht="18.75" spans="1:11">
      <c r="A89" s="19" t="s">
        <v>1295</v>
      </c>
      <c r="B89" s="20" t="s">
        <v>91</v>
      </c>
      <c r="C89" s="20"/>
      <c r="D89" s="20"/>
      <c r="E89" s="25"/>
      <c r="F89" s="26"/>
      <c r="G89" s="20"/>
      <c r="H89" s="20"/>
      <c r="I89" s="33">
        <f>SUM(I90:I107)</f>
        <v>697.302687</v>
      </c>
      <c r="J89" s="33"/>
      <c r="K89" s="19"/>
    </row>
    <row r="90" s="6" customFormat="1" ht="40.5" spans="1:12">
      <c r="A90" s="21">
        <v>1</v>
      </c>
      <c r="B90" s="23" t="s">
        <v>1296</v>
      </c>
      <c r="C90" s="23" t="s">
        <v>116</v>
      </c>
      <c r="D90" s="23" t="s">
        <v>117</v>
      </c>
      <c r="E90" s="23" t="s">
        <v>235</v>
      </c>
      <c r="F90" s="23" t="s">
        <v>190</v>
      </c>
      <c r="G90" s="40" t="s">
        <v>93</v>
      </c>
      <c r="H90" s="21" t="s">
        <v>95</v>
      </c>
      <c r="I90" s="34">
        <v>16.314334</v>
      </c>
      <c r="J90" s="34"/>
      <c r="K90" s="36" t="s">
        <v>307</v>
      </c>
      <c r="L90" s="34">
        <v>16.314334</v>
      </c>
    </row>
    <row r="91" s="6" customFormat="1" ht="40.5" spans="1:12">
      <c r="A91" s="21">
        <v>2</v>
      </c>
      <c r="B91" s="23" t="s">
        <v>1297</v>
      </c>
      <c r="C91" s="23" t="s">
        <v>124</v>
      </c>
      <c r="D91" s="23" t="s">
        <v>125</v>
      </c>
      <c r="E91" s="23" t="s">
        <v>128</v>
      </c>
      <c r="F91" s="23" t="s">
        <v>261</v>
      </c>
      <c r="G91" s="40" t="s">
        <v>93</v>
      </c>
      <c r="H91" s="21" t="s">
        <v>95</v>
      </c>
      <c r="I91" s="43">
        <v>1.2</v>
      </c>
      <c r="J91" s="34"/>
      <c r="K91" s="36" t="s">
        <v>307</v>
      </c>
      <c r="L91" s="43">
        <v>1.2</v>
      </c>
    </row>
    <row r="92" s="6" customFormat="1" ht="40.5" spans="1:12">
      <c r="A92" s="21">
        <v>3</v>
      </c>
      <c r="B92" s="23" t="s">
        <v>1298</v>
      </c>
      <c r="C92" s="23" t="s">
        <v>131</v>
      </c>
      <c r="D92" s="23" t="s">
        <v>132</v>
      </c>
      <c r="E92" s="23" t="s">
        <v>372</v>
      </c>
      <c r="F92" s="23" t="s">
        <v>461</v>
      </c>
      <c r="G92" s="40" t="s">
        <v>93</v>
      </c>
      <c r="H92" s="21" t="s">
        <v>95</v>
      </c>
      <c r="I92" s="43">
        <v>7</v>
      </c>
      <c r="J92" s="34"/>
      <c r="K92" s="36" t="s">
        <v>307</v>
      </c>
      <c r="L92" s="43">
        <v>7</v>
      </c>
    </row>
    <row r="93" s="6" customFormat="1" ht="40.5" spans="1:12">
      <c r="A93" s="21">
        <v>4</v>
      </c>
      <c r="B93" s="23" t="s">
        <v>1299</v>
      </c>
      <c r="C93" s="23" t="s">
        <v>138</v>
      </c>
      <c r="D93" s="23" t="s">
        <v>139</v>
      </c>
      <c r="E93" s="23" t="s">
        <v>143</v>
      </c>
      <c r="F93" s="23" t="s">
        <v>461</v>
      </c>
      <c r="G93" s="40" t="s">
        <v>93</v>
      </c>
      <c r="H93" s="21" t="s">
        <v>95</v>
      </c>
      <c r="I93" s="43">
        <v>20.442852</v>
      </c>
      <c r="J93" s="34"/>
      <c r="K93" s="36" t="s">
        <v>307</v>
      </c>
      <c r="L93" s="43">
        <v>20.442852</v>
      </c>
    </row>
    <row r="94" s="6" customFormat="1" ht="40.5" spans="1:12">
      <c r="A94" s="21">
        <v>5</v>
      </c>
      <c r="B94" s="23" t="s">
        <v>1300</v>
      </c>
      <c r="C94" s="23" t="s">
        <v>1301</v>
      </c>
      <c r="D94" s="23" t="s">
        <v>188</v>
      </c>
      <c r="E94" s="23" t="s">
        <v>1302</v>
      </c>
      <c r="F94" s="23" t="s">
        <v>1303</v>
      </c>
      <c r="G94" s="40" t="s">
        <v>93</v>
      </c>
      <c r="H94" s="21" t="s">
        <v>95</v>
      </c>
      <c r="I94" s="43">
        <v>27.46</v>
      </c>
      <c r="J94" s="34"/>
      <c r="K94" s="36" t="s">
        <v>307</v>
      </c>
      <c r="L94" s="43">
        <v>27.46</v>
      </c>
    </row>
    <row r="95" s="6" customFormat="1" ht="40.5" spans="1:12">
      <c r="A95" s="21">
        <v>6</v>
      </c>
      <c r="B95" s="23" t="s">
        <v>1304</v>
      </c>
      <c r="C95" s="23" t="s">
        <v>318</v>
      </c>
      <c r="D95" s="23" t="s">
        <v>188</v>
      </c>
      <c r="E95" s="23" t="s">
        <v>112</v>
      </c>
      <c r="F95" s="23" t="s">
        <v>1305</v>
      </c>
      <c r="G95" s="40" t="s">
        <v>93</v>
      </c>
      <c r="H95" s="21" t="s">
        <v>95</v>
      </c>
      <c r="I95" s="43">
        <v>67.32</v>
      </c>
      <c r="J95" s="34"/>
      <c r="K95" s="36" t="s">
        <v>307</v>
      </c>
      <c r="L95" s="43">
        <v>67.32</v>
      </c>
    </row>
    <row r="96" s="6" customFormat="1" ht="40.5" spans="1:12">
      <c r="A96" s="21">
        <v>7</v>
      </c>
      <c r="B96" s="23" t="s">
        <v>1306</v>
      </c>
      <c r="C96" s="23" t="s">
        <v>338</v>
      </c>
      <c r="D96" s="23" t="s">
        <v>220</v>
      </c>
      <c r="E96" s="23" t="s">
        <v>112</v>
      </c>
      <c r="F96" s="23" t="s">
        <v>1307</v>
      </c>
      <c r="G96" s="40" t="s">
        <v>93</v>
      </c>
      <c r="H96" s="21" t="s">
        <v>95</v>
      </c>
      <c r="I96" s="43">
        <v>45.09</v>
      </c>
      <c r="J96" s="34"/>
      <c r="K96" s="36" t="s">
        <v>307</v>
      </c>
      <c r="L96" s="43">
        <v>45.09</v>
      </c>
    </row>
    <row r="97" s="6" customFormat="1" ht="40.5" spans="1:12">
      <c r="A97" s="21">
        <v>8</v>
      </c>
      <c r="B97" s="23" t="s">
        <v>1308</v>
      </c>
      <c r="C97" s="23" t="s">
        <v>390</v>
      </c>
      <c r="D97" s="23" t="s">
        <v>220</v>
      </c>
      <c r="E97" s="23" t="s">
        <v>481</v>
      </c>
      <c r="F97" s="23" t="s">
        <v>800</v>
      </c>
      <c r="G97" s="40" t="s">
        <v>93</v>
      </c>
      <c r="H97" s="21" t="s">
        <v>95</v>
      </c>
      <c r="I97" s="43">
        <v>33.08</v>
      </c>
      <c r="J97" s="34"/>
      <c r="K97" s="36" t="s">
        <v>307</v>
      </c>
      <c r="L97" s="43">
        <v>33.08</v>
      </c>
    </row>
    <row r="98" s="6" customFormat="1" ht="40.5" spans="1:12">
      <c r="A98" s="21">
        <v>9</v>
      </c>
      <c r="B98" s="23" t="s">
        <v>1309</v>
      </c>
      <c r="C98" s="23" t="s">
        <v>396</v>
      </c>
      <c r="D98" s="23" t="s">
        <v>220</v>
      </c>
      <c r="E98" s="23" t="s">
        <v>1310</v>
      </c>
      <c r="F98" s="23" t="s">
        <v>392</v>
      </c>
      <c r="G98" s="40" t="s">
        <v>93</v>
      </c>
      <c r="H98" s="21" t="s">
        <v>95</v>
      </c>
      <c r="I98" s="43">
        <v>285.895597</v>
      </c>
      <c r="J98" s="34"/>
      <c r="K98" s="36" t="s">
        <v>307</v>
      </c>
      <c r="L98" s="43">
        <v>285.895597</v>
      </c>
    </row>
    <row r="99" s="6" customFormat="1" ht="40.5" spans="1:12">
      <c r="A99" s="21">
        <v>10</v>
      </c>
      <c r="B99" s="23" t="s">
        <v>1311</v>
      </c>
      <c r="C99" s="23" t="s">
        <v>396</v>
      </c>
      <c r="D99" s="23" t="s">
        <v>1312</v>
      </c>
      <c r="E99" s="23" t="s">
        <v>311</v>
      </c>
      <c r="F99" s="23" t="s">
        <v>1313</v>
      </c>
      <c r="G99" s="40" t="s">
        <v>93</v>
      </c>
      <c r="H99" s="21" t="s">
        <v>95</v>
      </c>
      <c r="I99" s="43">
        <v>2.881876</v>
      </c>
      <c r="J99" s="34"/>
      <c r="K99" s="36" t="s">
        <v>307</v>
      </c>
      <c r="L99" s="43">
        <v>2.881876</v>
      </c>
    </row>
    <row r="100" s="6" customFormat="1" ht="40.5" spans="1:12">
      <c r="A100" s="21">
        <v>11</v>
      </c>
      <c r="B100" s="23" t="s">
        <v>1314</v>
      </c>
      <c r="C100" s="23" t="s">
        <v>148</v>
      </c>
      <c r="D100" s="23" t="s">
        <v>1315</v>
      </c>
      <c r="E100" s="23" t="s">
        <v>153</v>
      </c>
      <c r="F100" s="23" t="s">
        <v>108</v>
      </c>
      <c r="G100" s="40" t="s">
        <v>93</v>
      </c>
      <c r="H100" s="21" t="s">
        <v>95</v>
      </c>
      <c r="I100" s="43">
        <v>12.304828</v>
      </c>
      <c r="J100" s="34"/>
      <c r="K100" s="36" t="s">
        <v>307</v>
      </c>
      <c r="L100" s="43">
        <v>12.304828</v>
      </c>
    </row>
    <row r="101" s="6" customFormat="1" ht="40.5" spans="1:12">
      <c r="A101" s="21">
        <v>12</v>
      </c>
      <c r="B101" s="23" t="s">
        <v>1316</v>
      </c>
      <c r="C101" s="23" t="s">
        <v>156</v>
      </c>
      <c r="D101" s="23" t="s">
        <v>157</v>
      </c>
      <c r="E101" s="23" t="s">
        <v>1209</v>
      </c>
      <c r="F101" s="23" t="s">
        <v>176</v>
      </c>
      <c r="G101" s="40" t="s">
        <v>93</v>
      </c>
      <c r="H101" s="21" t="s">
        <v>95</v>
      </c>
      <c r="I101" s="43">
        <v>65</v>
      </c>
      <c r="J101" s="34"/>
      <c r="K101" s="36" t="s">
        <v>307</v>
      </c>
      <c r="L101" s="43">
        <v>65</v>
      </c>
    </row>
    <row r="102" s="6" customFormat="1" ht="40.5" spans="1:12">
      <c r="A102" s="21">
        <v>13</v>
      </c>
      <c r="B102" s="23" t="s">
        <v>1317</v>
      </c>
      <c r="C102" s="23" t="s">
        <v>164</v>
      </c>
      <c r="D102" s="23" t="s">
        <v>702</v>
      </c>
      <c r="E102" s="23" t="s">
        <v>112</v>
      </c>
      <c r="F102" s="23" t="s">
        <v>159</v>
      </c>
      <c r="G102" s="40" t="s">
        <v>93</v>
      </c>
      <c r="H102" s="21" t="s">
        <v>95</v>
      </c>
      <c r="I102" s="43">
        <v>2.82</v>
      </c>
      <c r="J102" s="34"/>
      <c r="K102" s="36" t="s">
        <v>307</v>
      </c>
      <c r="L102" s="43">
        <v>2.82</v>
      </c>
    </row>
    <row r="103" s="6" customFormat="1" ht="40.5" spans="1:12">
      <c r="A103" s="21">
        <v>14</v>
      </c>
      <c r="B103" s="23" t="s">
        <v>1318</v>
      </c>
      <c r="C103" s="23" t="s">
        <v>173</v>
      </c>
      <c r="D103" s="23" t="s">
        <v>1319</v>
      </c>
      <c r="E103" s="23" t="s">
        <v>120</v>
      </c>
      <c r="F103" s="23" t="s">
        <v>235</v>
      </c>
      <c r="G103" s="40" t="s">
        <v>93</v>
      </c>
      <c r="H103" s="21" t="s">
        <v>95</v>
      </c>
      <c r="I103" s="43">
        <v>3.82</v>
      </c>
      <c r="J103" s="34"/>
      <c r="K103" s="36" t="s">
        <v>307</v>
      </c>
      <c r="L103" s="43">
        <v>3.82</v>
      </c>
    </row>
    <row r="104" s="6" customFormat="1" ht="40.5" spans="1:12">
      <c r="A104" s="21">
        <v>15</v>
      </c>
      <c r="B104" s="23" t="s">
        <v>1320</v>
      </c>
      <c r="C104" s="23" t="s">
        <v>181</v>
      </c>
      <c r="D104" s="23" t="s">
        <v>182</v>
      </c>
      <c r="E104" s="23" t="s">
        <v>120</v>
      </c>
      <c r="F104" s="23" t="s">
        <v>1313</v>
      </c>
      <c r="G104" s="40" t="s">
        <v>93</v>
      </c>
      <c r="H104" s="21" t="s">
        <v>95</v>
      </c>
      <c r="I104" s="43">
        <v>22.2841</v>
      </c>
      <c r="J104" s="34"/>
      <c r="K104" s="36" t="s">
        <v>307</v>
      </c>
      <c r="L104" s="43">
        <v>22.2841</v>
      </c>
    </row>
    <row r="105" s="6" customFormat="1" ht="40.5" spans="1:12">
      <c r="A105" s="21">
        <v>16</v>
      </c>
      <c r="B105" s="23" t="s">
        <v>1321</v>
      </c>
      <c r="C105" s="23" t="s">
        <v>187</v>
      </c>
      <c r="D105" s="23" t="s">
        <v>1121</v>
      </c>
      <c r="E105" s="23" t="s">
        <v>1322</v>
      </c>
      <c r="F105" s="23" t="s">
        <v>190</v>
      </c>
      <c r="G105" s="40" t="s">
        <v>93</v>
      </c>
      <c r="H105" s="21" t="s">
        <v>95</v>
      </c>
      <c r="I105" s="43">
        <v>50.6</v>
      </c>
      <c r="J105" s="34"/>
      <c r="K105" s="36" t="s">
        <v>307</v>
      </c>
      <c r="L105" s="43">
        <v>50.6</v>
      </c>
    </row>
    <row r="106" s="6" customFormat="1" ht="40.5" spans="1:12">
      <c r="A106" s="21">
        <v>17</v>
      </c>
      <c r="B106" s="23" t="s">
        <v>1323</v>
      </c>
      <c r="C106" s="23" t="s">
        <v>194</v>
      </c>
      <c r="D106" s="23" t="s">
        <v>195</v>
      </c>
      <c r="E106" s="23" t="s">
        <v>107</v>
      </c>
      <c r="F106" s="23" t="s">
        <v>1324</v>
      </c>
      <c r="G106" s="40" t="s">
        <v>93</v>
      </c>
      <c r="H106" s="21" t="s">
        <v>95</v>
      </c>
      <c r="I106" s="43">
        <v>3.74</v>
      </c>
      <c r="J106" s="34"/>
      <c r="K106" s="36" t="s">
        <v>307</v>
      </c>
      <c r="L106" s="43">
        <v>3.74</v>
      </c>
    </row>
    <row r="107" s="7" customFormat="1" ht="40.5" spans="1:12">
      <c r="A107" s="21">
        <v>18</v>
      </c>
      <c r="B107" s="41" t="s">
        <v>1325</v>
      </c>
      <c r="C107" s="23" t="s">
        <v>64</v>
      </c>
      <c r="D107" s="23" t="s">
        <v>64</v>
      </c>
      <c r="E107" s="23" t="s">
        <v>107</v>
      </c>
      <c r="F107" s="23" t="s">
        <v>1324</v>
      </c>
      <c r="G107" s="40" t="s">
        <v>93</v>
      </c>
      <c r="H107" s="21" t="s">
        <v>95</v>
      </c>
      <c r="I107" s="37">
        <v>30.0491</v>
      </c>
      <c r="J107" s="37"/>
      <c r="K107" s="36" t="s">
        <v>307</v>
      </c>
      <c r="L107" s="37">
        <v>30.0491</v>
      </c>
    </row>
    <row r="114" spans="6:6">
      <c r="F114" s="42"/>
    </row>
  </sheetData>
  <autoFilter ref="A4:L107">
    <extLst/>
  </autoFilter>
  <mergeCells count="11">
    <mergeCell ref="A2:I2"/>
    <mergeCell ref="E3:F3"/>
    <mergeCell ref="A3:A4"/>
    <mergeCell ref="B3:B4"/>
    <mergeCell ref="C3:C4"/>
    <mergeCell ref="D3:D4"/>
    <mergeCell ref="G3:G4"/>
    <mergeCell ref="H3:H4"/>
    <mergeCell ref="I3:I4"/>
    <mergeCell ref="J3:J4"/>
    <mergeCell ref="K3:K4"/>
  </mergeCells>
  <pageMargins left="0.751388888888889" right="0.751388888888889" top="1" bottom="1" header="0.5" footer="0.5"/>
  <pageSetup paperSize="9" scale="8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附件 整合明细表</vt:lpstr>
      <vt:lpstr>附表1-1 农业生产发展项目表 </vt:lpstr>
      <vt:lpstr>附表1-2 农村基础设施建设项目表 </vt:lpstr>
      <vt:lpstr>附表1-3(生活条件改善) </vt:lpstr>
      <vt:lpstr>附表1-4(其他项目)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2022-08-09T00:31:00Z</dcterms:created>
  <dcterms:modified xsi:type="dcterms:W3CDTF">2024-06-24T02:03:46Z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937AB9B7A76D4287A1032F826EA94B83</vt:lpwstr>
  </property>
  <property fmtid="{D5CDD505-2E9C-101B-9397-08002B2CF9AE}" pid="3" name="KSOProductBuildVer">
    <vt:lpwstr>2052-11.8.2.12089</vt:lpwstr>
  </property>
</Properties>
</file>